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ps.sdge.com/so/ci/Project 2.0/Shared Documents/SB 350 Work Documents/Workpapers Supporting Testimony and Application/Chapter 1 - Vision and Policy/"/>
    </mc:Choice>
  </mc:AlternateContent>
  <bookViews>
    <workbookView xWindow="2720" yWindow="-170" windowWidth="28800" windowHeight="14600" activeTab="2"/>
  </bookViews>
  <sheets>
    <sheet name="Assumptions and Methodology" sheetId="8" r:id="rId1"/>
    <sheet name="GHG History &amp; Goal" sheetId="5" r:id="rId2"/>
    <sheet name="2020 Goal" sheetId="9" r:id="rId3"/>
  </sheets>
  <definedNames>
    <definedName name="_xlnm.Print_Titles" localSheetId="1">'GHG History &amp; Goal'!$C:$C,'GHG History &amp; Goal'!$4:$6</definedName>
  </definedNames>
  <calcPr calcId="171027"/>
</workbook>
</file>

<file path=xl/calcChain.xml><?xml version="1.0" encoding="utf-8"?>
<calcChain xmlns="http://schemas.openxmlformats.org/spreadsheetml/2006/main">
  <c r="D19" i="8" l="1"/>
  <c r="D13" i="8"/>
  <c r="D12" i="8"/>
  <c r="D11" i="8"/>
  <c r="B23" i="5"/>
  <c r="B24" i="5"/>
  <c r="B25" i="5"/>
  <c r="B26" i="5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L8" i="5" l="1"/>
  <c r="I21" i="5" l="1"/>
  <c r="I13" i="5"/>
  <c r="K57" i="5"/>
  <c r="L54" i="5"/>
  <c r="L49" i="5"/>
  <c r="K44" i="5"/>
  <c r="M38" i="5"/>
  <c r="L33" i="5"/>
  <c r="K28" i="5"/>
  <c r="M22" i="5"/>
  <c r="L17" i="5"/>
  <c r="K12" i="5"/>
  <c r="I18" i="5"/>
  <c r="I10" i="5"/>
  <c r="J37" i="5"/>
  <c r="K7" i="5"/>
  <c r="D14" i="8" s="1"/>
  <c r="K56" i="5"/>
  <c r="L53" i="5"/>
  <c r="K48" i="5"/>
  <c r="M42" i="5"/>
  <c r="L37" i="5"/>
  <c r="K32" i="5"/>
  <c r="M26" i="5"/>
  <c r="L21" i="5"/>
  <c r="K16" i="5"/>
  <c r="M10" i="5"/>
  <c r="I17" i="5"/>
  <c r="I9" i="5"/>
  <c r="M7" i="5"/>
  <c r="D16" i="8" s="1"/>
  <c r="M55" i="5"/>
  <c r="K52" i="5"/>
  <c r="M46" i="5"/>
  <c r="L41" i="5"/>
  <c r="K36" i="5"/>
  <c r="M30" i="5"/>
  <c r="L25" i="5"/>
  <c r="K20" i="5"/>
  <c r="M14" i="5"/>
  <c r="L9" i="5"/>
  <c r="I7" i="5"/>
  <c r="I14" i="5"/>
  <c r="J57" i="5"/>
  <c r="L57" i="5"/>
  <c r="M54" i="5"/>
  <c r="M50" i="5"/>
  <c r="L45" i="5"/>
  <c r="K40" i="5"/>
  <c r="M34" i="5"/>
  <c r="L29" i="5"/>
  <c r="K24" i="5"/>
  <c r="M18" i="5"/>
  <c r="L13" i="5"/>
  <c r="K8" i="5"/>
  <c r="K53" i="5"/>
  <c r="M51" i="5"/>
  <c r="L50" i="5"/>
  <c r="K49" i="5"/>
  <c r="M47" i="5"/>
  <c r="L46" i="5"/>
  <c r="K45" i="5"/>
  <c r="M43" i="5"/>
  <c r="L42" i="5"/>
  <c r="K41" i="5"/>
  <c r="M39" i="5"/>
  <c r="L38" i="5"/>
  <c r="K37" i="5"/>
  <c r="M35" i="5"/>
  <c r="L34" i="5"/>
  <c r="K33" i="5"/>
  <c r="M31" i="5"/>
  <c r="L30" i="5"/>
  <c r="K29" i="5"/>
  <c r="M27" i="5"/>
  <c r="L26" i="5"/>
  <c r="K25" i="5"/>
  <c r="M23" i="5"/>
  <c r="L22" i="5"/>
  <c r="K21" i="5"/>
  <c r="M19" i="5"/>
  <c r="L18" i="5"/>
  <c r="K17" i="5"/>
  <c r="M15" i="5"/>
  <c r="L14" i="5"/>
  <c r="K13" i="5"/>
  <c r="M11" i="5"/>
  <c r="L10" i="5"/>
  <c r="K9" i="5"/>
  <c r="I20" i="5"/>
  <c r="I16" i="5"/>
  <c r="I12" i="5"/>
  <c r="I8" i="5"/>
  <c r="L7" i="5"/>
  <c r="D15" i="8" s="1"/>
  <c r="M56" i="5"/>
  <c r="L55" i="5"/>
  <c r="K54" i="5"/>
  <c r="M52" i="5"/>
  <c r="L51" i="5"/>
  <c r="K50" i="5"/>
  <c r="M48" i="5"/>
  <c r="L47" i="5"/>
  <c r="K46" i="5"/>
  <c r="M44" i="5"/>
  <c r="L43" i="5"/>
  <c r="K42" i="5"/>
  <c r="M40" i="5"/>
  <c r="L39" i="5"/>
  <c r="K38" i="5"/>
  <c r="M36" i="5"/>
  <c r="L35" i="5"/>
  <c r="K34" i="5"/>
  <c r="M32" i="5"/>
  <c r="L31" i="5"/>
  <c r="K30" i="5"/>
  <c r="M28" i="5"/>
  <c r="L27" i="5"/>
  <c r="K26" i="5"/>
  <c r="M24" i="5"/>
  <c r="L23" i="5"/>
  <c r="K22" i="5"/>
  <c r="M20" i="5"/>
  <c r="L19" i="5"/>
  <c r="K18" i="5"/>
  <c r="M16" i="5"/>
  <c r="L15" i="5"/>
  <c r="K14" i="5"/>
  <c r="M12" i="5"/>
  <c r="L11" i="5"/>
  <c r="K10" i="5"/>
  <c r="M8" i="5"/>
  <c r="I19" i="5"/>
  <c r="I15" i="5"/>
  <c r="I11" i="5"/>
  <c r="J21" i="5"/>
  <c r="M57" i="5"/>
  <c r="L56" i="5"/>
  <c r="K55" i="5"/>
  <c r="M53" i="5"/>
  <c r="L52" i="5"/>
  <c r="K51" i="5"/>
  <c r="M49" i="5"/>
  <c r="L48" i="5"/>
  <c r="K47" i="5"/>
  <c r="M45" i="5"/>
  <c r="L44" i="5"/>
  <c r="K43" i="5"/>
  <c r="M41" i="5"/>
  <c r="L40" i="5"/>
  <c r="K39" i="5"/>
  <c r="M37" i="5"/>
  <c r="L36" i="5"/>
  <c r="K35" i="5"/>
  <c r="M33" i="5"/>
  <c r="L32" i="5"/>
  <c r="K31" i="5"/>
  <c r="M29" i="5"/>
  <c r="L28" i="5"/>
  <c r="K27" i="5"/>
  <c r="M25" i="5"/>
  <c r="L24" i="5"/>
  <c r="K23" i="5"/>
  <c r="M21" i="5"/>
  <c r="L20" i="5"/>
  <c r="K19" i="5"/>
  <c r="M17" i="5"/>
  <c r="L16" i="5"/>
  <c r="K15" i="5"/>
  <c r="M13" i="5"/>
  <c r="L12" i="5"/>
  <c r="K11" i="5"/>
  <c r="M9" i="5"/>
  <c r="E21" i="5" l="1"/>
  <c r="F8" i="5"/>
  <c r="H7" i="5"/>
  <c r="H8" i="5" s="1"/>
  <c r="G7" i="5"/>
  <c r="G8" i="5" s="1"/>
  <c r="G9" i="5" l="1"/>
  <c r="H9" i="5"/>
  <c r="F9" i="5"/>
  <c r="H10" i="5" l="1"/>
  <c r="F10" i="5"/>
  <c r="G10" i="5"/>
  <c r="G11" i="5" l="1"/>
  <c r="F11" i="5"/>
  <c r="H11" i="5"/>
  <c r="F12" i="5" l="1"/>
  <c r="H12" i="5"/>
  <c r="G12" i="5"/>
  <c r="H13" i="5" l="1"/>
  <c r="F13" i="5"/>
  <c r="G13" i="5"/>
  <c r="F14" i="5" l="1"/>
  <c r="G14" i="5"/>
  <c r="H14" i="5"/>
  <c r="G15" i="5" l="1"/>
  <c r="H15" i="5"/>
  <c r="F15" i="5"/>
  <c r="H16" i="5" l="1"/>
  <c r="F16" i="5"/>
  <c r="G16" i="5"/>
  <c r="F17" i="5" l="1"/>
  <c r="H17" i="5"/>
  <c r="G17" i="5"/>
  <c r="H18" i="5" l="1"/>
  <c r="G18" i="5"/>
  <c r="F18" i="5"/>
  <c r="G19" i="5" l="1"/>
  <c r="H19" i="5"/>
  <c r="F19" i="5"/>
  <c r="H20" i="5" l="1"/>
  <c r="F20" i="5"/>
  <c r="G20" i="5"/>
  <c r="F21" i="5" l="1"/>
  <c r="G21" i="5"/>
  <c r="H21" i="5"/>
  <c r="G22" i="5" l="1"/>
  <c r="H22" i="5"/>
  <c r="F22" i="5"/>
  <c r="H23" i="5" l="1"/>
  <c r="F23" i="5"/>
  <c r="G23" i="5"/>
  <c r="G24" i="5" l="1"/>
  <c r="H24" i="5"/>
  <c r="F24" i="5"/>
  <c r="H25" i="5" l="1"/>
  <c r="F25" i="5"/>
  <c r="G25" i="5"/>
  <c r="F26" i="5" l="1"/>
  <c r="H26" i="5"/>
  <c r="G26" i="5"/>
  <c r="H27" i="5" l="1"/>
  <c r="G27" i="5"/>
  <c r="F27" i="5"/>
  <c r="F28" i="5" l="1"/>
  <c r="G28" i="5"/>
  <c r="H28" i="5"/>
  <c r="H29" i="5" l="1"/>
  <c r="F29" i="5"/>
  <c r="G29" i="5"/>
  <c r="F30" i="5" l="1"/>
  <c r="G30" i="5"/>
  <c r="H30" i="5"/>
  <c r="G31" i="5" l="1"/>
  <c r="H31" i="5"/>
  <c r="F31" i="5"/>
  <c r="H32" i="5" l="1"/>
  <c r="F32" i="5"/>
  <c r="G32" i="5"/>
  <c r="F33" i="5" l="1"/>
  <c r="H33" i="5"/>
  <c r="G33" i="5"/>
  <c r="H34" i="5" l="1"/>
  <c r="G34" i="5"/>
  <c r="F34" i="5"/>
  <c r="G35" i="5" l="1"/>
  <c r="F35" i="5"/>
  <c r="H35" i="5"/>
  <c r="F36" i="5" l="1"/>
  <c r="G36" i="5"/>
  <c r="H36" i="5"/>
  <c r="G37" i="5" l="1"/>
  <c r="H37" i="5"/>
  <c r="F37" i="5"/>
  <c r="F38" i="5" l="1"/>
  <c r="H38" i="5"/>
  <c r="G38" i="5"/>
  <c r="E37" i="5"/>
  <c r="E22" i="5" l="1"/>
  <c r="J22" i="5" s="1"/>
  <c r="H39" i="5"/>
  <c r="G39" i="5"/>
  <c r="F39" i="5"/>
  <c r="E23" i="5" l="1"/>
  <c r="J23" i="5" s="1"/>
  <c r="G40" i="5"/>
  <c r="H40" i="5"/>
  <c r="F40" i="5"/>
  <c r="E24" i="5" l="1"/>
  <c r="J24" i="5" s="1"/>
  <c r="H41" i="5"/>
  <c r="F41" i="5"/>
  <c r="G41" i="5"/>
  <c r="E25" i="5" l="1"/>
  <c r="J25" i="5" s="1"/>
  <c r="F42" i="5"/>
  <c r="E26" i="5"/>
  <c r="J26" i="5" s="1"/>
  <c r="G42" i="5"/>
  <c r="H42" i="5"/>
  <c r="H43" i="5" l="1"/>
  <c r="E27" i="5"/>
  <c r="J27" i="5" s="1"/>
  <c r="G43" i="5"/>
  <c r="F43" i="5"/>
  <c r="F44" i="5" l="1"/>
  <c r="E28" i="5"/>
  <c r="J28" i="5" s="1"/>
  <c r="G44" i="5"/>
  <c r="H44" i="5"/>
  <c r="E29" i="5" l="1"/>
  <c r="J29" i="5" s="1"/>
  <c r="H45" i="5"/>
  <c r="G45" i="5"/>
  <c r="F45" i="5"/>
  <c r="H46" i="5" l="1"/>
  <c r="F46" i="5"/>
  <c r="G46" i="5"/>
  <c r="E30" i="5"/>
  <c r="J30" i="5" s="1"/>
  <c r="F47" i="5" l="1"/>
  <c r="H47" i="5"/>
  <c r="E31" i="5"/>
  <c r="J31" i="5" s="1"/>
  <c r="G47" i="5"/>
  <c r="H48" i="5" l="1"/>
  <c r="E32" i="5"/>
  <c r="J32" i="5" s="1"/>
  <c r="F48" i="5"/>
  <c r="G48" i="5"/>
  <c r="G49" i="5" l="1"/>
  <c r="F49" i="5"/>
  <c r="H49" i="5"/>
  <c r="E33" i="5"/>
  <c r="J33" i="5" s="1"/>
  <c r="F50" i="5" l="1"/>
  <c r="H50" i="5"/>
  <c r="G50" i="5"/>
  <c r="E34" i="5"/>
  <c r="J34" i="5" s="1"/>
  <c r="E35" i="5" l="1"/>
  <c r="J35" i="5" s="1"/>
  <c r="H51" i="5"/>
  <c r="F51" i="5"/>
  <c r="G51" i="5"/>
  <c r="H52" i="5" l="1"/>
  <c r="E36" i="5"/>
  <c r="J36" i="5" s="1"/>
  <c r="G52" i="5"/>
  <c r="F52" i="5"/>
  <c r="F53" i="5" l="1"/>
  <c r="G53" i="5"/>
  <c r="H53" i="5"/>
  <c r="G54" i="5" l="1"/>
  <c r="H54" i="5"/>
  <c r="F54" i="5"/>
  <c r="H55" i="5" l="1"/>
  <c r="F55" i="5"/>
  <c r="G55" i="5"/>
  <c r="F56" i="5" l="1"/>
  <c r="G56" i="5"/>
  <c r="H56" i="5"/>
  <c r="F57" i="5" l="1"/>
  <c r="G57" i="5"/>
  <c r="H57" i="5"/>
  <c r="E57" i="5" l="1"/>
  <c r="E38" i="5" l="1"/>
  <c r="J38" i="5" s="1"/>
  <c r="E39" i="5" l="1"/>
  <c r="J39" i="5" s="1"/>
  <c r="E40" i="5" l="1"/>
  <c r="J40" i="5" s="1"/>
  <c r="E41" i="5" l="1"/>
  <c r="J41" i="5" s="1"/>
  <c r="E42" i="5" l="1"/>
  <c r="J42" i="5" s="1"/>
  <c r="E43" i="5" l="1"/>
  <c r="J43" i="5" s="1"/>
  <c r="E44" i="5" l="1"/>
  <c r="J44" i="5" s="1"/>
  <c r="E45" i="5" l="1"/>
  <c r="J45" i="5" s="1"/>
  <c r="E46" i="5" l="1"/>
  <c r="J46" i="5" s="1"/>
  <c r="E47" i="5" l="1"/>
  <c r="J47" i="5" s="1"/>
  <c r="E48" i="5" l="1"/>
  <c r="J48" i="5" s="1"/>
  <c r="E49" i="5" l="1"/>
  <c r="J49" i="5" s="1"/>
  <c r="E50" i="5" l="1"/>
  <c r="J50" i="5" s="1"/>
  <c r="E51" i="5" l="1"/>
  <c r="J51" i="5" s="1"/>
  <c r="E52" i="5" l="1"/>
  <c r="J52" i="5" s="1"/>
  <c r="E53" i="5" l="1"/>
  <c r="J53" i="5" s="1"/>
  <c r="E54" i="5" l="1"/>
  <c r="J54" i="5" s="1"/>
  <c r="E55" i="5" l="1"/>
  <c r="J55" i="5" s="1"/>
  <c r="E56" i="5" l="1"/>
  <c r="J56" i="5" s="1"/>
</calcChain>
</file>

<file path=xl/sharedStrings.xml><?xml version="1.0" encoding="utf-8"?>
<sst xmlns="http://schemas.openxmlformats.org/spreadsheetml/2006/main" count="55" uniqueCount="38">
  <si>
    <t>Notes</t>
  </si>
  <si>
    <t>California</t>
  </si>
  <si>
    <t>SDG&amp;E Territory (~10% of CA)</t>
  </si>
  <si>
    <t>Year</t>
  </si>
  <si>
    <t>CA GHG Historical</t>
  </si>
  <si>
    <t>Projection to Goal</t>
  </si>
  <si>
    <t>1990 GHG level</t>
  </si>
  <si>
    <t>80% below 1990 levels
 by 2050</t>
  </si>
  <si>
    <t>SDG&amp;E GHG Historical</t>
  </si>
  <si>
    <t>40% below 1990 levels
by 2030</t>
  </si>
  <si>
    <t>Service Territory Allocation</t>
  </si>
  <si>
    <t>Purpose:</t>
  </si>
  <si>
    <t>Support for Chart 1-1 found in Chapter 1 testimony (Vision &amp; Policy) on pg. MS-3.</t>
  </si>
  <si>
    <t>Summary:</t>
  </si>
  <si>
    <t xml:space="preserve">This chart compares historical emissions for California and the SDG&amp;E service territory to emissions targets.  </t>
  </si>
  <si>
    <t>Assumptions</t>
  </si>
  <si>
    <t>Item</t>
  </si>
  <si>
    <t>Value</t>
  </si>
  <si>
    <t>1990 GHG Levels CA</t>
  </si>
  <si>
    <t>The ARB approved 431 MMTCO2e as the 2020 emission limit with the approval of the First Update to the Scoping Plan on 5/22/2014</t>
  </si>
  <si>
    <t>Source</t>
  </si>
  <si>
    <t>ARB</t>
  </si>
  <si>
    <t>2030 GHG Target CA</t>
  </si>
  <si>
    <t>2050 GHG Target CA</t>
  </si>
  <si>
    <t>1990 GHG Levels SDG&amp;E Service Territory</t>
  </si>
  <si>
    <t>Calculated</t>
  </si>
  <si>
    <t>Assumes SDG&amp;E service territory represents 9.43% of California.</t>
  </si>
  <si>
    <t>431 * (1-.4)</t>
  </si>
  <si>
    <t>431 * (1-.8)</t>
  </si>
  <si>
    <t>2030 GHG Levels SDG&amp;E Service Territory</t>
  </si>
  <si>
    <t>2050 GHG Levels SDG&amp;E Service Territory</t>
  </si>
  <si>
    <t>Series</t>
  </si>
  <si>
    <t>SDG&amp;E Service Territory GHG Historical</t>
  </si>
  <si>
    <t>SDG&amp;E Allocation Factor</t>
  </si>
  <si>
    <t>CalETC Transportation Electrification Assessment report assumptions.  Based on SDG&amp;E service territory's customer count relative to the state of California.</t>
  </si>
  <si>
    <t>Projection to Goal Trendlines</t>
  </si>
  <si>
    <t>Illustrative trendline made by evenly distributing the difference between the GHG goals and historical GHG levels.</t>
  </si>
  <si>
    <t>CalETC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</si>
</sst>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"/>
    <numFmt numFmtId="167" formatCode="_(* #,##0.000_);_(* \(#,##0.000\);_(* &quot;-&quot;??_);_(@_)"/>
    <numFmt numFmtId="168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Verdana"/>
      <family val="2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164" fontId="0" fillId="0" borderId="0" xfId="1" applyNumberFormat="1" applyFont="1"/>
    <xf numFmtId="0" fontId="0" fillId="0" borderId="0" xfId="0" applyBorder="1"/>
    <xf numFmtId="164" fontId="0" fillId="0" borderId="0" xfId="0" applyNumberFormat="1"/>
    <xf numFmtId="166" fontId="0" fillId="0" borderId="0" xfId="0" applyNumberFormat="1"/>
    <xf numFmtId="0" fontId="0" fillId="0" borderId="0" xfId="0" applyFill="1"/>
    <xf numFmtId="0" fontId="5" fillId="0" borderId="0" xfId="0" applyFont="1"/>
    <xf numFmtId="0" fontId="4" fillId="0" borderId="0" xfId="3"/>
    <xf numFmtId="43" fontId="0" fillId="0" borderId="0" xfId="0" applyNumberFormat="1"/>
    <xf numFmtId="9" fontId="0" fillId="0" borderId="0" xfId="2" applyFont="1"/>
    <xf numFmtId="167" fontId="0" fillId="0" borderId="0" xfId="0" applyNumberFormat="1"/>
    <xf numFmtId="2" fontId="0" fillId="0" borderId="0" xfId="0" applyNumberFormat="1"/>
    <xf numFmtId="10" fontId="0" fillId="0" borderId="0" xfId="2" applyNumberFormat="1" applyFont="1"/>
    <xf numFmtId="168" fontId="0" fillId="0" borderId="0" xfId="2" applyNumberFormat="1" applyFont="1"/>
    <xf numFmtId="165" fontId="0" fillId="0" borderId="0" xfId="1" applyNumberFormat="1" applyFont="1" applyBorder="1"/>
    <xf numFmtId="166" fontId="0" fillId="0" borderId="0" xfId="0" applyNumberFormat="1" applyBorder="1"/>
    <xf numFmtId="0" fontId="0" fillId="0" borderId="4" xfId="0" applyBorder="1"/>
    <xf numFmtId="0" fontId="0" fillId="0" borderId="4" xfId="0" applyFill="1" applyBorder="1"/>
    <xf numFmtId="165" fontId="0" fillId="0" borderId="0" xfId="1" applyNumberFormat="1" applyFont="1" applyFill="1" applyBorder="1"/>
    <xf numFmtId="0" fontId="0" fillId="0" borderId="6" xfId="0" applyBorder="1"/>
    <xf numFmtId="166" fontId="0" fillId="0" borderId="0" xfId="1" applyNumberFormat="1" applyFont="1" applyBorder="1"/>
    <xf numFmtId="166" fontId="0" fillId="0" borderId="0" xfId="0" applyNumberFormat="1" applyFill="1" applyBorder="1"/>
    <xf numFmtId="166" fontId="2" fillId="0" borderId="0" xfId="0" applyNumberFormat="1" applyFont="1" applyFill="1" applyBorder="1"/>
    <xf numFmtId="0" fontId="0" fillId="0" borderId="0" xfId="0" applyFill="1" applyBorder="1"/>
    <xf numFmtId="166" fontId="0" fillId="0" borderId="7" xfId="0" applyNumberFormat="1" applyBorder="1"/>
    <xf numFmtId="166" fontId="2" fillId="0" borderId="7" xfId="0" applyNumberFormat="1" applyFont="1" applyBorder="1"/>
    <xf numFmtId="0" fontId="0" fillId="0" borderId="7" xfId="0" applyBorder="1"/>
    <xf numFmtId="0" fontId="4" fillId="5" borderId="4" xfId="3" applyFill="1" applyBorder="1"/>
    <xf numFmtId="166" fontId="0" fillId="5" borderId="0" xfId="0" applyNumberFormat="1" applyFill="1" applyBorder="1"/>
    <xf numFmtId="0" fontId="3" fillId="5" borderId="0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0" fillId="4" borderId="9" xfId="0" applyFill="1" applyBorder="1"/>
    <xf numFmtId="166" fontId="0" fillId="4" borderId="10" xfId="0" applyNumberFormat="1" applyFill="1" applyBorder="1" applyAlignment="1">
      <alignment horizontal="center" wrapText="1"/>
    </xf>
    <xf numFmtId="0" fontId="0" fillId="4" borderId="10" xfId="0" applyFill="1" applyBorder="1" applyAlignment="1">
      <alignment horizontal="center" wrapText="1"/>
    </xf>
    <xf numFmtId="166" fontId="0" fillId="3" borderId="9" xfId="0" applyNumberFormat="1" applyFill="1" applyBorder="1" applyAlignment="1">
      <alignment horizontal="center" wrapText="1"/>
    </xf>
    <xf numFmtId="166" fontId="0" fillId="3" borderId="10" xfId="0" applyNumberFormat="1" applyFill="1" applyBorder="1" applyAlignment="1">
      <alignment horizontal="center" wrapText="1"/>
    </xf>
    <xf numFmtId="0" fontId="0" fillId="3" borderId="10" xfId="0" applyFill="1" applyBorder="1"/>
    <xf numFmtId="0" fontId="0" fillId="3" borderId="10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165" fontId="0" fillId="0" borderId="0" xfId="0" applyNumberFormat="1"/>
    <xf numFmtId="0" fontId="6" fillId="0" borderId="0" xfId="0" applyFont="1"/>
    <xf numFmtId="0" fontId="6" fillId="0" borderId="0" xfId="0" applyFont="1" applyFill="1"/>
    <xf numFmtId="2" fontId="0" fillId="0" borderId="4" xfId="0" applyNumberFormat="1" applyFill="1" applyBorder="1"/>
    <xf numFmtId="165" fontId="0" fillId="0" borderId="5" xfId="1" applyNumberFormat="1" applyFont="1" applyFill="1" applyBorder="1"/>
    <xf numFmtId="0" fontId="0" fillId="0" borderId="6" xfId="0" applyFill="1" applyBorder="1"/>
    <xf numFmtId="165" fontId="0" fillId="0" borderId="3" xfId="1" applyNumberFormat="1" applyFont="1" applyFill="1" applyBorder="1"/>
    <xf numFmtId="166" fontId="0" fillId="0" borderId="8" xfId="0" applyNumberFormat="1" applyBorder="1"/>
    <xf numFmtId="0" fontId="3" fillId="0" borderId="0" xfId="0" applyFont="1"/>
    <xf numFmtId="168" fontId="3" fillId="0" borderId="0" xfId="2" applyNumberFormat="1" applyFont="1"/>
    <xf numFmtId="0" fontId="3" fillId="0" borderId="12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5" xfId="0" applyBorder="1"/>
    <xf numFmtId="0" fontId="3" fillId="0" borderId="17" xfId="0" applyFont="1" applyBorder="1" applyAlignment="1">
      <alignment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20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21" xfId="0" applyBorder="1"/>
    <xf numFmtId="0" fontId="0" fillId="0" borderId="20" xfId="0" applyBorder="1"/>
    <xf numFmtId="0" fontId="4" fillId="0" borderId="21" xfId="3" applyBorder="1"/>
    <xf numFmtId="0" fontId="0" fillId="0" borderId="22" xfId="0" applyBorder="1"/>
    <xf numFmtId="0" fontId="0" fillId="0" borderId="10" xfId="0" applyBorder="1" applyAlignment="1">
      <alignment horizontal="center"/>
    </xf>
    <xf numFmtId="0" fontId="0" fillId="0" borderId="10" xfId="0" quotePrefix="1" applyBorder="1"/>
    <xf numFmtId="0" fontId="0" fillId="0" borderId="23" xfId="0" applyBorder="1"/>
    <xf numFmtId="0" fontId="0" fillId="0" borderId="22" xfId="0" applyBorder="1" applyAlignment="1">
      <alignment wrapText="1"/>
    </xf>
    <xf numFmtId="166" fontId="0" fillId="0" borderId="10" xfId="0" applyNumberFormat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/>
    <xf numFmtId="0" fontId="4" fillId="0" borderId="23" xfId="3" applyBorder="1"/>
    <xf numFmtId="0" fontId="0" fillId="0" borderId="24" xfId="0" applyBorder="1" applyAlignment="1">
      <alignment wrapText="1"/>
    </xf>
    <xf numFmtId="10" fontId="0" fillId="0" borderId="2" xfId="2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5" xfId="0" applyBorder="1"/>
    <xf numFmtId="0" fontId="0" fillId="4" borderId="10" xfId="0" applyFill="1" applyBorder="1" applyAlignment="1">
      <alignment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/>
    </xf>
    <xf numFmtId="9" fontId="3" fillId="2" borderId="2" xfId="2" applyFont="1" applyFill="1" applyBorder="1" applyAlignment="1">
      <alignment horizontal="center"/>
    </xf>
    <xf numFmtId="9" fontId="3" fillId="2" borderId="3" xfId="2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ILLUSTRATIVE: California and SDG&amp;E</a:t>
            </a:r>
            <a:r>
              <a:rPr lang="en-US" sz="1400" baseline="0"/>
              <a:t> Service Territory </a:t>
            </a:r>
            <a:r>
              <a:rPr lang="en-US" sz="1400"/>
              <a:t>GHG Reduction Goals</a:t>
            </a:r>
          </a:p>
          <a:p>
            <a:pPr>
              <a:defRPr sz="1400"/>
            </a:pPr>
            <a:r>
              <a:rPr lang="en-US" sz="1400"/>
              <a:t>(SB 350 Targets)</a:t>
            </a:r>
          </a:p>
        </c:rich>
      </c:tx>
      <c:layout>
        <c:manualLayout>
          <c:xMode val="edge"/>
          <c:yMode val="edge"/>
          <c:x val="0.15017582996904416"/>
          <c:y val="1.1234726729645537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0215624761944335"/>
          <c:y val="0.14984976602671435"/>
          <c:w val="0.87294524200306101"/>
          <c:h val="0.68678512878448605"/>
        </c:manualLayout>
      </c:layout>
      <c:lineChart>
        <c:grouping val="standard"/>
        <c:varyColors val="0"/>
        <c:ser>
          <c:idx val="2"/>
          <c:order val="0"/>
          <c:tx>
            <c:strRef>
              <c:f>'GHG History &amp; Goal'!$D$6</c:f>
              <c:strCache>
                <c:ptCount val="1"/>
                <c:pt idx="0">
                  <c:v>CA GHG Historical</c:v>
                </c:pt>
              </c:strCache>
            </c:strRef>
          </c:tx>
          <c:spPr>
            <a:ln w="508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'GHG History &amp; Goal'!$C$7:$C$57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'GHG History &amp; Goal'!$D$7:$D$57</c:f>
              <c:numCache>
                <c:formatCode>0.0</c:formatCode>
                <c:ptCount val="51"/>
                <c:pt idx="0">
                  <c:v>465.9</c:v>
                </c:pt>
                <c:pt idx="1">
                  <c:v>480.4</c:v>
                </c:pt>
                <c:pt idx="2">
                  <c:v>479.9</c:v>
                </c:pt>
                <c:pt idx="3">
                  <c:v>497.5</c:v>
                </c:pt>
                <c:pt idx="4">
                  <c:v>487.6</c:v>
                </c:pt>
                <c:pt idx="5">
                  <c:v>479.8</c:v>
                </c:pt>
                <c:pt idx="6">
                  <c:v>476.5</c:v>
                </c:pt>
                <c:pt idx="7">
                  <c:v>484.2</c:v>
                </c:pt>
                <c:pt idx="8">
                  <c:v>481.4</c:v>
                </c:pt>
                <c:pt idx="9">
                  <c:v>452.3</c:v>
                </c:pt>
                <c:pt idx="10">
                  <c:v>445</c:v>
                </c:pt>
                <c:pt idx="11">
                  <c:v>441.7</c:v>
                </c:pt>
                <c:pt idx="12">
                  <c:v>448.3</c:v>
                </c:pt>
                <c:pt idx="13">
                  <c:v>444.3</c:v>
                </c:pt>
                <c:pt idx="14">
                  <c:v>441.5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86-4213-8248-AE2CDBE8B56B}"/>
            </c:ext>
          </c:extLst>
        </c:ser>
        <c:ser>
          <c:idx val="4"/>
          <c:order val="1"/>
          <c:tx>
            <c:strRef>
              <c:f>'GHG History &amp; Goal'!$F$6</c:f>
              <c:strCache>
                <c:ptCount val="1"/>
                <c:pt idx="0">
                  <c:v>1990 GHG level</c:v>
                </c:pt>
              </c:strCache>
            </c:strRef>
          </c:tx>
          <c:spPr>
            <a:ln>
              <a:solidFill>
                <a:srgbClr val="FF0000"/>
              </a:solidFill>
              <a:prstDash val="sysDot"/>
            </a:ln>
          </c:spPr>
          <c:marker>
            <c:symbol val="none"/>
          </c:marker>
          <c:cat>
            <c:numRef>
              <c:f>'GHG History &amp; Goal'!$C$7:$C$57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'GHG History &amp; Goal'!$F$7:$F$57</c:f>
              <c:numCache>
                <c:formatCode>General</c:formatCode>
                <c:ptCount val="51"/>
                <c:pt idx="0">
                  <c:v>431</c:v>
                </c:pt>
                <c:pt idx="1">
                  <c:v>431</c:v>
                </c:pt>
                <c:pt idx="2">
                  <c:v>431</c:v>
                </c:pt>
                <c:pt idx="3">
                  <c:v>431</c:v>
                </c:pt>
                <c:pt idx="4">
                  <c:v>431</c:v>
                </c:pt>
                <c:pt idx="5">
                  <c:v>431</c:v>
                </c:pt>
                <c:pt idx="6">
                  <c:v>431</c:v>
                </c:pt>
                <c:pt idx="7">
                  <c:v>431</c:v>
                </c:pt>
                <c:pt idx="8">
                  <c:v>431</c:v>
                </c:pt>
                <c:pt idx="9">
                  <c:v>431</c:v>
                </c:pt>
                <c:pt idx="10">
                  <c:v>431</c:v>
                </c:pt>
                <c:pt idx="11">
                  <c:v>431</c:v>
                </c:pt>
                <c:pt idx="12">
                  <c:v>431</c:v>
                </c:pt>
                <c:pt idx="13">
                  <c:v>431</c:v>
                </c:pt>
                <c:pt idx="14">
                  <c:v>431</c:v>
                </c:pt>
                <c:pt idx="15">
                  <c:v>431</c:v>
                </c:pt>
                <c:pt idx="16">
                  <c:v>431</c:v>
                </c:pt>
                <c:pt idx="17">
                  <c:v>431</c:v>
                </c:pt>
                <c:pt idx="18">
                  <c:v>431</c:v>
                </c:pt>
                <c:pt idx="19">
                  <c:v>431</c:v>
                </c:pt>
                <c:pt idx="20">
                  <c:v>431</c:v>
                </c:pt>
                <c:pt idx="21">
                  <c:v>431</c:v>
                </c:pt>
                <c:pt idx="22">
                  <c:v>431</c:v>
                </c:pt>
                <c:pt idx="23">
                  <c:v>431</c:v>
                </c:pt>
                <c:pt idx="24">
                  <c:v>431</c:v>
                </c:pt>
                <c:pt idx="25">
                  <c:v>431</c:v>
                </c:pt>
                <c:pt idx="26">
                  <c:v>431</c:v>
                </c:pt>
                <c:pt idx="27">
                  <c:v>431</c:v>
                </c:pt>
                <c:pt idx="28">
                  <c:v>431</c:v>
                </c:pt>
                <c:pt idx="29">
                  <c:v>431</c:v>
                </c:pt>
                <c:pt idx="30">
                  <c:v>431</c:v>
                </c:pt>
                <c:pt idx="31">
                  <c:v>431</c:v>
                </c:pt>
                <c:pt idx="32">
                  <c:v>431</c:v>
                </c:pt>
                <c:pt idx="33">
                  <c:v>431</c:v>
                </c:pt>
                <c:pt idx="34">
                  <c:v>431</c:v>
                </c:pt>
                <c:pt idx="35">
                  <c:v>431</c:v>
                </c:pt>
                <c:pt idx="36">
                  <c:v>431</c:v>
                </c:pt>
                <c:pt idx="37">
                  <c:v>431</c:v>
                </c:pt>
                <c:pt idx="38">
                  <c:v>431</c:v>
                </c:pt>
                <c:pt idx="39">
                  <c:v>431</c:v>
                </c:pt>
                <c:pt idx="40">
                  <c:v>431</c:v>
                </c:pt>
                <c:pt idx="41">
                  <c:v>431</c:v>
                </c:pt>
                <c:pt idx="42">
                  <c:v>431</c:v>
                </c:pt>
                <c:pt idx="43">
                  <c:v>431</c:v>
                </c:pt>
                <c:pt idx="44">
                  <c:v>431</c:v>
                </c:pt>
                <c:pt idx="45">
                  <c:v>431</c:v>
                </c:pt>
                <c:pt idx="46">
                  <c:v>431</c:v>
                </c:pt>
                <c:pt idx="47">
                  <c:v>431</c:v>
                </c:pt>
                <c:pt idx="48">
                  <c:v>431</c:v>
                </c:pt>
                <c:pt idx="49">
                  <c:v>431</c:v>
                </c:pt>
                <c:pt idx="50">
                  <c:v>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86-4213-8248-AE2CDBE8B56B}"/>
            </c:ext>
          </c:extLst>
        </c:ser>
        <c:ser>
          <c:idx val="1"/>
          <c:order val="2"/>
          <c:tx>
            <c:strRef>
              <c:f>'GHG History &amp; Goal'!$G$6</c:f>
              <c:strCache>
                <c:ptCount val="1"/>
                <c:pt idx="0">
                  <c:v>40% below 1990 levels
by 2030</c:v>
                </c:pt>
              </c:strCache>
            </c:strRef>
          </c:tx>
          <c:spPr>
            <a:ln>
              <a:solidFill>
                <a:srgbClr val="0070C0"/>
              </a:solidFill>
              <a:prstDash val="sysDot"/>
            </a:ln>
          </c:spPr>
          <c:marker>
            <c:symbol val="none"/>
          </c:marker>
          <c:cat>
            <c:numRef>
              <c:f>'GHG History &amp; Goal'!$C$7:$C$57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'GHG History &amp; Goal'!$G$7:$G$57</c:f>
              <c:numCache>
                <c:formatCode>General</c:formatCode>
                <c:ptCount val="51"/>
                <c:pt idx="0">
                  <c:v>258.59999999999997</c:v>
                </c:pt>
                <c:pt idx="1">
                  <c:v>258.59999999999997</c:v>
                </c:pt>
                <c:pt idx="2">
                  <c:v>258.59999999999997</c:v>
                </c:pt>
                <c:pt idx="3">
                  <c:v>258.59999999999997</c:v>
                </c:pt>
                <c:pt idx="4">
                  <c:v>258.59999999999997</c:v>
                </c:pt>
                <c:pt idx="5">
                  <c:v>258.59999999999997</c:v>
                </c:pt>
                <c:pt idx="6">
                  <c:v>258.59999999999997</c:v>
                </c:pt>
                <c:pt idx="7">
                  <c:v>258.59999999999997</c:v>
                </c:pt>
                <c:pt idx="8">
                  <c:v>258.59999999999997</c:v>
                </c:pt>
                <c:pt idx="9">
                  <c:v>258.59999999999997</c:v>
                </c:pt>
                <c:pt idx="10">
                  <c:v>258.59999999999997</c:v>
                </c:pt>
                <c:pt idx="11">
                  <c:v>258.59999999999997</c:v>
                </c:pt>
                <c:pt idx="12">
                  <c:v>258.59999999999997</c:v>
                </c:pt>
                <c:pt idx="13">
                  <c:v>258.59999999999997</c:v>
                </c:pt>
                <c:pt idx="14">
                  <c:v>258.59999999999997</c:v>
                </c:pt>
                <c:pt idx="15">
                  <c:v>258.59999999999997</c:v>
                </c:pt>
                <c:pt idx="16">
                  <c:v>258.59999999999997</c:v>
                </c:pt>
                <c:pt idx="17">
                  <c:v>258.59999999999997</c:v>
                </c:pt>
                <c:pt idx="18">
                  <c:v>258.59999999999997</c:v>
                </c:pt>
                <c:pt idx="19">
                  <c:v>258.59999999999997</c:v>
                </c:pt>
                <c:pt idx="20">
                  <c:v>258.59999999999997</c:v>
                </c:pt>
                <c:pt idx="21">
                  <c:v>258.59999999999997</c:v>
                </c:pt>
                <c:pt idx="22">
                  <c:v>258.59999999999997</c:v>
                </c:pt>
                <c:pt idx="23">
                  <c:v>258.59999999999997</c:v>
                </c:pt>
                <c:pt idx="24">
                  <c:v>258.59999999999997</c:v>
                </c:pt>
                <c:pt idx="25">
                  <c:v>258.59999999999997</c:v>
                </c:pt>
                <c:pt idx="26">
                  <c:v>258.59999999999997</c:v>
                </c:pt>
                <c:pt idx="27">
                  <c:v>258.59999999999997</c:v>
                </c:pt>
                <c:pt idx="28">
                  <c:v>258.59999999999997</c:v>
                </c:pt>
                <c:pt idx="29">
                  <c:v>258.59999999999997</c:v>
                </c:pt>
                <c:pt idx="30">
                  <c:v>258.59999999999997</c:v>
                </c:pt>
                <c:pt idx="31">
                  <c:v>258.59999999999997</c:v>
                </c:pt>
                <c:pt idx="32">
                  <c:v>258.59999999999997</c:v>
                </c:pt>
                <c:pt idx="33">
                  <c:v>258.59999999999997</c:v>
                </c:pt>
                <c:pt idx="34">
                  <c:v>258.59999999999997</c:v>
                </c:pt>
                <c:pt idx="35">
                  <c:v>258.59999999999997</c:v>
                </c:pt>
                <c:pt idx="36">
                  <c:v>258.59999999999997</c:v>
                </c:pt>
                <c:pt idx="37">
                  <c:v>258.59999999999997</c:v>
                </c:pt>
                <c:pt idx="38">
                  <c:v>258.59999999999997</c:v>
                </c:pt>
                <c:pt idx="39">
                  <c:v>258.59999999999997</c:v>
                </c:pt>
                <c:pt idx="40">
                  <c:v>258.59999999999997</c:v>
                </c:pt>
                <c:pt idx="41">
                  <c:v>258.59999999999997</c:v>
                </c:pt>
                <c:pt idx="42">
                  <c:v>258.59999999999997</c:v>
                </c:pt>
                <c:pt idx="43">
                  <c:v>258.59999999999997</c:v>
                </c:pt>
                <c:pt idx="44">
                  <c:v>258.59999999999997</c:v>
                </c:pt>
                <c:pt idx="45">
                  <c:v>258.59999999999997</c:v>
                </c:pt>
                <c:pt idx="46">
                  <c:v>258.59999999999997</c:v>
                </c:pt>
                <c:pt idx="47">
                  <c:v>258.59999999999997</c:v>
                </c:pt>
                <c:pt idx="48">
                  <c:v>258.59999999999997</c:v>
                </c:pt>
                <c:pt idx="49">
                  <c:v>258.59999999999997</c:v>
                </c:pt>
                <c:pt idx="50">
                  <c:v>258.59999999999997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86-4213-8248-AE2CDBE8B56B}"/>
            </c:ext>
          </c:extLst>
        </c:ser>
        <c:ser>
          <c:idx val="5"/>
          <c:order val="3"/>
          <c:tx>
            <c:strRef>
              <c:f>'GHG History &amp; Goal'!$H$6</c:f>
              <c:strCache>
                <c:ptCount val="1"/>
                <c:pt idx="0">
                  <c:v>80% below 1990 levels
 by 2050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'GHG History &amp; Goal'!$C$7:$C$57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'GHG History &amp; Goal'!$H$7:$H$57</c:f>
              <c:numCache>
                <c:formatCode>General</c:formatCode>
                <c:ptCount val="51"/>
                <c:pt idx="0">
                  <c:v>86.2</c:v>
                </c:pt>
                <c:pt idx="1">
                  <c:v>86.2</c:v>
                </c:pt>
                <c:pt idx="2">
                  <c:v>86.2</c:v>
                </c:pt>
                <c:pt idx="3">
                  <c:v>86.2</c:v>
                </c:pt>
                <c:pt idx="4">
                  <c:v>86.2</c:v>
                </c:pt>
                <c:pt idx="5">
                  <c:v>86.2</c:v>
                </c:pt>
                <c:pt idx="6">
                  <c:v>86.2</c:v>
                </c:pt>
                <c:pt idx="7">
                  <c:v>86.2</c:v>
                </c:pt>
                <c:pt idx="8">
                  <c:v>86.2</c:v>
                </c:pt>
                <c:pt idx="9">
                  <c:v>86.2</c:v>
                </c:pt>
                <c:pt idx="10">
                  <c:v>86.2</c:v>
                </c:pt>
                <c:pt idx="11">
                  <c:v>86.2</c:v>
                </c:pt>
                <c:pt idx="12">
                  <c:v>86.2</c:v>
                </c:pt>
                <c:pt idx="13">
                  <c:v>86.2</c:v>
                </c:pt>
                <c:pt idx="14">
                  <c:v>86.2</c:v>
                </c:pt>
                <c:pt idx="15">
                  <c:v>86.2</c:v>
                </c:pt>
                <c:pt idx="16">
                  <c:v>86.2</c:v>
                </c:pt>
                <c:pt idx="17">
                  <c:v>86.2</c:v>
                </c:pt>
                <c:pt idx="18">
                  <c:v>86.2</c:v>
                </c:pt>
                <c:pt idx="19">
                  <c:v>86.2</c:v>
                </c:pt>
                <c:pt idx="20">
                  <c:v>86.2</c:v>
                </c:pt>
                <c:pt idx="21">
                  <c:v>86.2</c:v>
                </c:pt>
                <c:pt idx="22">
                  <c:v>86.2</c:v>
                </c:pt>
                <c:pt idx="23">
                  <c:v>86.2</c:v>
                </c:pt>
                <c:pt idx="24">
                  <c:v>86.2</c:v>
                </c:pt>
                <c:pt idx="25">
                  <c:v>86.2</c:v>
                </c:pt>
                <c:pt idx="26">
                  <c:v>86.2</c:v>
                </c:pt>
                <c:pt idx="27">
                  <c:v>86.2</c:v>
                </c:pt>
                <c:pt idx="28">
                  <c:v>86.2</c:v>
                </c:pt>
                <c:pt idx="29">
                  <c:v>86.2</c:v>
                </c:pt>
                <c:pt idx="30">
                  <c:v>86.2</c:v>
                </c:pt>
                <c:pt idx="31">
                  <c:v>86.2</c:v>
                </c:pt>
                <c:pt idx="32">
                  <c:v>86.2</c:v>
                </c:pt>
                <c:pt idx="33">
                  <c:v>86.2</c:v>
                </c:pt>
                <c:pt idx="34">
                  <c:v>86.2</c:v>
                </c:pt>
                <c:pt idx="35">
                  <c:v>86.2</c:v>
                </c:pt>
                <c:pt idx="36">
                  <c:v>86.2</c:v>
                </c:pt>
                <c:pt idx="37">
                  <c:v>86.2</c:v>
                </c:pt>
                <c:pt idx="38">
                  <c:v>86.2</c:v>
                </c:pt>
                <c:pt idx="39">
                  <c:v>86.2</c:v>
                </c:pt>
                <c:pt idx="40">
                  <c:v>86.2</c:v>
                </c:pt>
                <c:pt idx="41">
                  <c:v>86.2</c:v>
                </c:pt>
                <c:pt idx="42">
                  <c:v>86.2</c:v>
                </c:pt>
                <c:pt idx="43">
                  <c:v>86.2</c:v>
                </c:pt>
                <c:pt idx="44">
                  <c:v>86.2</c:v>
                </c:pt>
                <c:pt idx="45">
                  <c:v>86.2</c:v>
                </c:pt>
                <c:pt idx="46">
                  <c:v>86.2</c:v>
                </c:pt>
                <c:pt idx="47">
                  <c:v>86.2</c:v>
                </c:pt>
                <c:pt idx="48">
                  <c:v>86.2</c:v>
                </c:pt>
                <c:pt idx="49">
                  <c:v>86.2</c:v>
                </c:pt>
                <c:pt idx="50">
                  <c:v>86.2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86-4213-8248-AE2CDBE8B56B}"/>
            </c:ext>
          </c:extLst>
        </c:ser>
        <c:ser>
          <c:idx val="0"/>
          <c:order val="4"/>
          <c:tx>
            <c:strRef>
              <c:f>'GHG History &amp; Goal'!$I$6</c:f>
              <c:strCache>
                <c:ptCount val="1"/>
                <c:pt idx="0">
                  <c:v>SDG&amp;E GHG Historical</c:v>
                </c:pt>
              </c:strCache>
            </c:strRef>
          </c:tx>
          <c:marker>
            <c:symbol val="none"/>
          </c:marker>
          <c:val>
            <c:numRef>
              <c:f>'GHG History &amp; Goal'!$I$7:$I$21</c:f>
              <c:numCache>
                <c:formatCode>0.00</c:formatCode>
                <c:ptCount val="15"/>
                <c:pt idx="0">
                  <c:v>43.934369999999994</c:v>
                </c:pt>
                <c:pt idx="1">
                  <c:v>45.301719999999996</c:v>
                </c:pt>
                <c:pt idx="2">
                  <c:v>45.254569999999994</c:v>
                </c:pt>
                <c:pt idx="3">
                  <c:v>46.914249999999996</c:v>
                </c:pt>
                <c:pt idx="4">
                  <c:v>45.98068</c:v>
                </c:pt>
                <c:pt idx="5">
                  <c:v>45.245139999999999</c:v>
                </c:pt>
                <c:pt idx="6">
                  <c:v>44.933949999999996</c:v>
                </c:pt>
                <c:pt idx="7">
                  <c:v>45.660059999999994</c:v>
                </c:pt>
                <c:pt idx="8">
                  <c:v>45.396019999999993</c:v>
                </c:pt>
                <c:pt idx="9">
                  <c:v>42.651890000000002</c:v>
                </c:pt>
                <c:pt idx="10">
                  <c:v>41.963499999999996</c:v>
                </c:pt>
                <c:pt idx="11">
                  <c:v>41.65231</c:v>
                </c:pt>
                <c:pt idx="12">
                  <c:v>42.27469</c:v>
                </c:pt>
                <c:pt idx="13">
                  <c:v>41.897489999999998</c:v>
                </c:pt>
                <c:pt idx="14">
                  <c:v>41.633449999999996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AE-4995-84A4-0AD0FD382189}"/>
            </c:ext>
          </c:extLst>
        </c:ser>
        <c:ser>
          <c:idx val="3"/>
          <c:order val="5"/>
          <c:tx>
            <c:strRef>
              <c:f>'GHG History &amp; Goal'!$E$6</c:f>
              <c:strCache>
                <c:ptCount val="1"/>
                <c:pt idx="0">
                  <c:v>Projection to Goal</c:v>
                </c:pt>
              </c:strCache>
            </c:strRef>
          </c:tx>
          <c:spPr>
            <a:ln w="50800">
              <a:solidFill>
                <a:srgbClr val="92D050"/>
              </a:solidFill>
              <a:prstDash val="dash"/>
            </a:ln>
          </c:spPr>
          <c:marker>
            <c:symbol val="none"/>
          </c:marker>
          <c:cat>
            <c:numRef>
              <c:f>'GHG History &amp; Goal'!$C$7:$C$57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'GHG History &amp; Goal'!$E$7:$E$57</c:f>
              <c:numCache>
                <c:formatCode>0.0</c:formatCode>
                <c:ptCount val="51"/>
                <c:pt idx="14">
                  <c:v>441.5</c:v>
                </c:pt>
                <c:pt idx="15">
                  <c:v>430.06875000000002</c:v>
                </c:pt>
                <c:pt idx="16">
                  <c:v>418.63750000000005</c:v>
                </c:pt>
                <c:pt idx="17">
                  <c:v>407.20625000000007</c:v>
                </c:pt>
                <c:pt idx="18">
                  <c:v>395.77500000000009</c:v>
                </c:pt>
                <c:pt idx="19">
                  <c:v>384.34375000000011</c:v>
                </c:pt>
                <c:pt idx="20">
                  <c:v>372.91250000000014</c:v>
                </c:pt>
                <c:pt idx="21">
                  <c:v>361.48125000000016</c:v>
                </c:pt>
                <c:pt idx="22">
                  <c:v>350.05000000000018</c:v>
                </c:pt>
                <c:pt idx="23">
                  <c:v>338.6187500000002</c:v>
                </c:pt>
                <c:pt idx="24">
                  <c:v>327.18750000000023</c:v>
                </c:pt>
                <c:pt idx="25">
                  <c:v>315.75625000000025</c:v>
                </c:pt>
                <c:pt idx="26">
                  <c:v>304.32500000000027</c:v>
                </c:pt>
                <c:pt idx="27">
                  <c:v>292.8937500000003</c:v>
                </c:pt>
                <c:pt idx="28">
                  <c:v>281.46250000000032</c:v>
                </c:pt>
                <c:pt idx="29">
                  <c:v>270.03125000000034</c:v>
                </c:pt>
                <c:pt idx="30">
                  <c:v>258.59999999999997</c:v>
                </c:pt>
                <c:pt idx="31">
                  <c:v>249.97999999999996</c:v>
                </c:pt>
                <c:pt idx="32">
                  <c:v>241.35999999999996</c:v>
                </c:pt>
                <c:pt idx="33">
                  <c:v>232.73999999999995</c:v>
                </c:pt>
                <c:pt idx="34">
                  <c:v>224.11999999999995</c:v>
                </c:pt>
                <c:pt idx="35">
                  <c:v>215.49999999999994</c:v>
                </c:pt>
                <c:pt idx="36">
                  <c:v>206.87999999999994</c:v>
                </c:pt>
                <c:pt idx="37">
                  <c:v>198.25999999999993</c:v>
                </c:pt>
                <c:pt idx="38">
                  <c:v>189.63999999999993</c:v>
                </c:pt>
                <c:pt idx="39">
                  <c:v>181.01999999999992</c:v>
                </c:pt>
                <c:pt idx="40">
                  <c:v>172.39999999999992</c:v>
                </c:pt>
                <c:pt idx="41">
                  <c:v>163.77999999999992</c:v>
                </c:pt>
                <c:pt idx="42">
                  <c:v>155.15999999999991</c:v>
                </c:pt>
                <c:pt idx="43">
                  <c:v>146.53999999999991</c:v>
                </c:pt>
                <c:pt idx="44">
                  <c:v>137.9199999999999</c:v>
                </c:pt>
                <c:pt idx="45">
                  <c:v>129.2999999999999</c:v>
                </c:pt>
                <c:pt idx="46">
                  <c:v>120.67999999999989</c:v>
                </c:pt>
                <c:pt idx="47">
                  <c:v>112.05999999999989</c:v>
                </c:pt>
                <c:pt idx="48">
                  <c:v>103.43999999999988</c:v>
                </c:pt>
                <c:pt idx="49">
                  <c:v>94.819999999999879</c:v>
                </c:pt>
                <c:pt idx="50">
                  <c:v>86.2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86-4213-8248-AE2CDBE8B56B}"/>
            </c:ext>
          </c:extLst>
        </c:ser>
        <c:ser>
          <c:idx val="6"/>
          <c:order val="6"/>
          <c:tx>
            <c:v>San Diego Projection To Goal</c:v>
          </c:tx>
          <c:spPr>
            <a:ln>
              <a:prstDash val="dash"/>
            </a:ln>
          </c:spPr>
          <c:marker>
            <c:symbol val="none"/>
          </c:marker>
          <c:val>
            <c:numRef>
              <c:f>'GHG History &amp; Goal'!$J$7:$J$57</c:f>
              <c:numCache>
                <c:formatCode>General</c:formatCode>
                <c:ptCount val="51"/>
                <c:pt idx="14" formatCode="_(* #,##0.0_);_(* \(#,##0.0\);_(* &quot;-&quot;??_);_(@_)">
                  <c:v>41.633449999999996</c:v>
                </c:pt>
                <c:pt idx="15" formatCode="_(* #,##0.0_);_(* \(#,##0.0\);_(* &quot;-&quot;??_);_(@_)">
                  <c:v>40.555483125000002</c:v>
                </c:pt>
                <c:pt idx="16" formatCode="_(* #,##0.0_);_(* \(#,##0.0\);_(* &quot;-&quot;??_);_(@_)">
                  <c:v>39.477516250000001</c:v>
                </c:pt>
                <c:pt idx="17" formatCode="_(* #,##0.0_);_(* \(#,##0.0\);_(* &quot;-&quot;??_);_(@_)">
                  <c:v>38.399549375000007</c:v>
                </c:pt>
                <c:pt idx="18" formatCode="_(* #,##0.0_);_(* \(#,##0.0\);_(* &quot;-&quot;??_);_(@_)">
                  <c:v>37.321582500000005</c:v>
                </c:pt>
                <c:pt idx="19" formatCode="_(* #,##0.0_);_(* \(#,##0.0\);_(* &quot;-&quot;??_);_(@_)">
                  <c:v>36.243615625000011</c:v>
                </c:pt>
                <c:pt idx="20" formatCode="_(* #,##0.0_);_(* \(#,##0.0\);_(* &quot;-&quot;??_);_(@_)">
                  <c:v>35.16564875000001</c:v>
                </c:pt>
                <c:pt idx="21" formatCode="_(* #,##0.0_);_(* \(#,##0.0\);_(* &quot;-&quot;??_);_(@_)">
                  <c:v>34.087681875000015</c:v>
                </c:pt>
                <c:pt idx="22" formatCode="_(* #,##0.0_);_(* \(#,##0.0\);_(* &quot;-&quot;??_);_(@_)">
                  <c:v>33.009715000000014</c:v>
                </c:pt>
                <c:pt idx="23" formatCode="_(* #,##0.0_);_(* \(#,##0.0\);_(* &quot;-&quot;??_);_(@_)">
                  <c:v>31.931748125000016</c:v>
                </c:pt>
                <c:pt idx="24" formatCode="_(* #,##0.0_);_(* \(#,##0.0\);_(* &quot;-&quot;??_);_(@_)">
                  <c:v>30.853781250000019</c:v>
                </c:pt>
                <c:pt idx="25" formatCode="_(* #,##0.0_);_(* \(#,##0.0\);_(* &quot;-&quot;??_);_(@_)">
                  <c:v>29.775814375000021</c:v>
                </c:pt>
                <c:pt idx="26" formatCode="_(* #,##0.0_);_(* \(#,##0.0\);_(* &quot;-&quot;??_);_(@_)">
                  <c:v>28.697847500000023</c:v>
                </c:pt>
                <c:pt idx="27" formatCode="_(* #,##0.0_);_(* \(#,##0.0\);_(* &quot;-&quot;??_);_(@_)">
                  <c:v>27.619880625000025</c:v>
                </c:pt>
                <c:pt idx="28" formatCode="_(* #,##0.0_);_(* \(#,##0.0\);_(* &quot;-&quot;??_);_(@_)">
                  <c:v>26.541913750000028</c:v>
                </c:pt>
                <c:pt idx="29" formatCode="_(* #,##0.0_);_(* \(#,##0.0\);_(* &quot;-&quot;??_);_(@_)">
                  <c:v>25.46394687500003</c:v>
                </c:pt>
                <c:pt idx="30" formatCode="_(* #,##0.0_);_(* \(#,##0.0\);_(* &quot;-&quot;??_);_(@_)">
                  <c:v>24.385979999999996</c:v>
                </c:pt>
                <c:pt idx="31" formatCode="_(* #,##0.0_);_(* \(#,##0.0\);_(* &quot;-&quot;??_);_(@_)">
                  <c:v>23.573113999999997</c:v>
                </c:pt>
                <c:pt idx="32" formatCode="_(* #,##0.0_);_(* \(#,##0.0\);_(* &quot;-&quot;??_);_(@_)">
                  <c:v>22.760247999999994</c:v>
                </c:pt>
                <c:pt idx="33" formatCode="_(* #,##0.0_);_(* \(#,##0.0\);_(* &quot;-&quot;??_);_(@_)">
                  <c:v>21.947381999999994</c:v>
                </c:pt>
                <c:pt idx="34" formatCode="_(* #,##0.0_);_(* \(#,##0.0\);_(* &quot;-&quot;??_);_(@_)">
                  <c:v>21.134515999999994</c:v>
                </c:pt>
                <c:pt idx="35" formatCode="_(* #,##0.0_);_(* \(#,##0.0\);_(* &quot;-&quot;??_);_(@_)">
                  <c:v>20.321649999999995</c:v>
                </c:pt>
                <c:pt idx="36" formatCode="_(* #,##0.0_);_(* \(#,##0.0\);_(* &quot;-&quot;??_);_(@_)">
                  <c:v>19.508783999999991</c:v>
                </c:pt>
                <c:pt idx="37" formatCode="_(* #,##0.0_);_(* \(#,##0.0\);_(* &quot;-&quot;??_);_(@_)">
                  <c:v>18.695917999999992</c:v>
                </c:pt>
                <c:pt idx="38" formatCode="_(* #,##0.0_);_(* \(#,##0.0\);_(* &quot;-&quot;??_);_(@_)">
                  <c:v>17.883051999999992</c:v>
                </c:pt>
                <c:pt idx="39" formatCode="_(* #,##0.0_);_(* \(#,##0.0\);_(* &quot;-&quot;??_);_(@_)">
                  <c:v>17.070185999999993</c:v>
                </c:pt>
                <c:pt idx="40" formatCode="_(* #,##0.0_);_(* \(#,##0.0\);_(* &quot;-&quot;??_);_(@_)">
                  <c:v>16.257319999999993</c:v>
                </c:pt>
                <c:pt idx="41" formatCode="_(* #,##0.0_);_(* \(#,##0.0\);_(* &quot;-&quot;??_);_(@_)">
                  <c:v>15.444453999999991</c:v>
                </c:pt>
                <c:pt idx="42" formatCode="_(* #,##0.0_);_(* \(#,##0.0\);_(* &quot;-&quot;??_);_(@_)">
                  <c:v>14.63158799999999</c:v>
                </c:pt>
                <c:pt idx="43" formatCode="_(* #,##0.0_);_(* \(#,##0.0\);_(* &quot;-&quot;??_);_(@_)">
                  <c:v>13.81872199999999</c:v>
                </c:pt>
                <c:pt idx="44" formatCode="_(* #,##0.0_);_(* \(#,##0.0\);_(* &quot;-&quot;??_);_(@_)">
                  <c:v>13.005855999999991</c:v>
                </c:pt>
                <c:pt idx="45" formatCode="_(* #,##0.0_);_(* \(#,##0.0\);_(* &quot;-&quot;??_);_(@_)">
                  <c:v>12.192989999999989</c:v>
                </c:pt>
                <c:pt idx="46" formatCode="_(* #,##0.0_);_(* \(#,##0.0\);_(* &quot;-&quot;??_);_(@_)">
                  <c:v>11.38012399999999</c:v>
                </c:pt>
                <c:pt idx="47" formatCode="_(* #,##0.0_);_(* \(#,##0.0\);_(* &quot;-&quot;??_);_(@_)">
                  <c:v>10.567257999999988</c:v>
                </c:pt>
                <c:pt idx="48" formatCode="_(* #,##0.0_);_(* \(#,##0.0\);_(* &quot;-&quot;??_);_(@_)">
                  <c:v>9.7543919999999886</c:v>
                </c:pt>
                <c:pt idx="49" formatCode="_(* #,##0.0_);_(* \(#,##0.0\);_(* &quot;-&quot;??_);_(@_)">
                  <c:v>8.941525999999989</c:v>
                </c:pt>
                <c:pt idx="50" formatCode="0.0">
                  <c:v>8.12866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AE-4995-84A4-0AD0FD382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176896"/>
        <c:axId val="152186880"/>
      </c:lineChart>
      <c:catAx>
        <c:axId val="15217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52186880"/>
        <c:crosses val="autoZero"/>
        <c:auto val="0"/>
        <c:lblAlgn val="ctr"/>
        <c:lblOffset val="100"/>
        <c:tickLblSkip val="2"/>
        <c:noMultiLvlLbl val="0"/>
      </c:catAx>
      <c:valAx>
        <c:axId val="152186880"/>
        <c:scaling>
          <c:orientation val="minMax"/>
          <c:max val="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GHG (MMTCO2e)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2176896"/>
        <c:crosses val="autoZero"/>
        <c:crossBetween val="between"/>
      </c:valAx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7.4503916901508278E-3"/>
          <c:y val="0.91792153522787423"/>
          <c:w val="0.98531265075848884"/>
          <c:h val="8.2078464772125784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51858</xdr:colOff>
      <xdr:row>5</xdr:row>
      <xdr:rowOff>212198</xdr:rowOff>
    </xdr:from>
    <xdr:to>
      <xdr:col>20</xdr:col>
      <xdr:colOff>682626</xdr:colOff>
      <xdr:row>30</xdr:row>
      <xdr:rowOff>142876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0.09767</cdr:x>
      <cdr:y>0.2397</cdr:y>
    </cdr:from>
    <cdr:to>
      <cdr:x>0.50136</cdr:x>
      <cdr:y>0.32956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119DC0C-A54F-46D5-A455-5263261A2167}"/>
            </a:ext>
          </a:extLst>
        </cdr:cNvPr>
        <cdr:cNvSpPr txBox="1"/>
      </cdr:nvSpPr>
      <cdr:spPr>
        <a:xfrm xmlns:a="http://schemas.openxmlformats.org/drawingml/2006/main">
          <a:off x="449235" y="1254333"/>
          <a:ext cx="1856779" cy="470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1990 GHG Level </a:t>
          </a:r>
        </a:p>
        <a:p xmlns:a="http://schemas.openxmlformats.org/drawingml/2006/main">
          <a:r>
            <a:rPr lang="en-US" sz="1100" b="1"/>
            <a:t>(431 MMTCO2e)</a:t>
          </a:r>
        </a:p>
      </cdr:txBody>
    </cdr:sp>
  </cdr:relSizeAnchor>
  <cdr:relSizeAnchor xmlns:cdr="http://schemas.openxmlformats.org/drawingml/2006/chartDrawing">
    <cdr:from>
      <cdr:x>0.10162</cdr:x>
      <cdr:y>0.72184</cdr:y>
    </cdr:from>
    <cdr:to>
      <cdr:x>0.83088</cdr:x>
      <cdr:y>0.77247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7D9ED75B-F1CC-400A-9129-173F25F01662}"/>
            </a:ext>
          </a:extLst>
        </cdr:cNvPr>
        <cdr:cNvSpPr txBox="1"/>
      </cdr:nvSpPr>
      <cdr:spPr>
        <a:xfrm xmlns:a="http://schemas.openxmlformats.org/drawingml/2006/main">
          <a:off x="467402" y="3777337"/>
          <a:ext cx="3354239" cy="264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effectLst/>
              <a:latin typeface="+mn-lt"/>
              <a:ea typeface="+mn-ea"/>
              <a:cs typeface="+mn-cs"/>
            </a:rPr>
            <a:t>80% below 1990 GHG Level  by 2050 (86 MMTCO2e)</a:t>
          </a:r>
          <a:endParaRPr lang="en-US" b="1">
            <a:effectLst/>
          </a:endParaRPr>
        </a:p>
      </cdr:txBody>
    </cdr:sp>
  </cdr:relSizeAnchor>
  <cdr:relSizeAnchor xmlns:cdr="http://schemas.openxmlformats.org/drawingml/2006/chartDrawing">
    <cdr:from>
      <cdr:x>0.09903</cdr:x>
      <cdr:y>0.48305</cdr:y>
    </cdr:from>
    <cdr:to>
      <cdr:x>0.68048</cdr:x>
      <cdr:y>0.57832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6CDF7DF-85CC-4FA3-AD29-56A6B3094321}"/>
            </a:ext>
          </a:extLst>
        </cdr:cNvPr>
        <cdr:cNvSpPr txBox="1"/>
      </cdr:nvSpPr>
      <cdr:spPr>
        <a:xfrm xmlns:a="http://schemas.openxmlformats.org/drawingml/2006/main">
          <a:off x="455490" y="2527766"/>
          <a:ext cx="2674390" cy="4985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/>
            <a:t>40% below 1990 GHG Level  by 2030</a:t>
          </a:r>
        </a:p>
        <a:p xmlns:a="http://schemas.openxmlformats.org/drawingml/2006/main">
          <a:r>
            <a:rPr lang="en-US" sz="1100" b="1"/>
            <a:t>(259 MMTCO2e)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423333</xdr:colOff>
      <xdr:row>29</xdr:row>
      <xdr:rowOff>50973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54EB18C-901F-47E2-A5AD-6F9B1EA03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9630833" cy="5575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rb.ca.gov/cc/inventory/data/graph/bar/bar_2014_scopingplan.png" TargetMode="External"/><Relationship Id="rId1" Type="http://schemas.openxmlformats.org/officeDocument/2006/relationships/hyperlink" Target="http://www.arb.ca.gov/cc/inventory/1990level/1990level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0"/>
  <sheetViews>
    <sheetView showGridLines="0" view="pageBreakPreview" topLeftCell="A2" zoomScale="90" zoomScaleNormal="100" zoomScaleSheetLayoutView="90" workbookViewId="0">
      <selection activeCell="E14" sqref="E14"/>
    </sheetView>
  </sheetViews>
  <sheetFormatPr defaultRowHeight="14.5" x14ac:dyDescent="0.35"/>
  <cols>
    <col min="1" max="1" width="1.7265625" customWidth="1"/>
    <col min="2" max="2" width="2" customWidth="1"/>
    <col min="3" max="3" width="21.7265625" customWidth="1"/>
    <col min="5" max="5" width="39.1796875" customWidth="1"/>
    <col min="6" max="6" width="10.26953125" bestFit="1" customWidth="1"/>
  </cols>
  <sheetData>
    <row r="1" spans="3:6" ht="9" customHeight="1" x14ac:dyDescent="0.35"/>
    <row r="2" spans="3:6" ht="11.25" customHeight="1" x14ac:dyDescent="0.35"/>
    <row r="3" spans="3:6" ht="9" customHeight="1" x14ac:dyDescent="0.35"/>
    <row r="4" spans="3:6" ht="6.75" customHeight="1" thickBot="1" x14ac:dyDescent="0.4"/>
    <row r="5" spans="3:6" ht="36" customHeight="1" x14ac:dyDescent="0.35">
      <c r="C5" s="49" t="s">
        <v>11</v>
      </c>
      <c r="D5" s="80" t="s">
        <v>12</v>
      </c>
      <c r="E5" s="80"/>
      <c r="F5" s="81"/>
    </row>
    <row r="6" spans="3:6" x14ac:dyDescent="0.35">
      <c r="C6" s="50"/>
      <c r="D6" s="2"/>
      <c r="E6" s="2"/>
      <c r="F6" s="51"/>
    </row>
    <row r="7" spans="3:6" ht="33" customHeight="1" thickBot="1" x14ac:dyDescent="0.4">
      <c r="C7" s="53" t="s">
        <v>13</v>
      </c>
      <c r="D7" s="82" t="s">
        <v>14</v>
      </c>
      <c r="E7" s="82"/>
      <c r="F7" s="83"/>
    </row>
    <row r="8" spans="3:6" ht="9" customHeight="1" x14ac:dyDescent="0.35">
      <c r="C8" s="54"/>
      <c r="D8" s="55"/>
      <c r="E8" s="55"/>
      <c r="F8" s="56"/>
    </row>
    <row r="9" spans="3:6" ht="15" thickBot="1" x14ac:dyDescent="0.4">
      <c r="C9" s="77" t="s">
        <v>15</v>
      </c>
      <c r="D9" s="78"/>
      <c r="E9" s="78"/>
      <c r="F9" s="79"/>
    </row>
    <row r="10" spans="3:6" x14ac:dyDescent="0.35">
      <c r="C10" s="52" t="s">
        <v>16</v>
      </c>
      <c r="D10" s="2" t="s">
        <v>17</v>
      </c>
      <c r="E10" s="2" t="s">
        <v>0</v>
      </c>
      <c r="F10" s="51" t="s">
        <v>20</v>
      </c>
    </row>
    <row r="11" spans="3:6" ht="58" x14ac:dyDescent="0.35">
      <c r="C11" s="61" t="s">
        <v>18</v>
      </c>
      <c r="D11" s="58">
        <f>'GHG History &amp; Goal'!F7</f>
        <v>431</v>
      </c>
      <c r="E11" s="59" t="s">
        <v>19</v>
      </c>
      <c r="F11" s="62" t="s">
        <v>21</v>
      </c>
    </row>
    <row r="12" spans="3:6" x14ac:dyDescent="0.35">
      <c r="C12" s="63" t="s">
        <v>22</v>
      </c>
      <c r="D12" s="64">
        <f>'GHG History &amp; Goal'!G7</f>
        <v>258.59999999999997</v>
      </c>
      <c r="E12" s="65" t="s">
        <v>27</v>
      </c>
      <c r="F12" s="66" t="s">
        <v>25</v>
      </c>
    </row>
    <row r="13" spans="3:6" x14ac:dyDescent="0.35">
      <c r="C13" s="63" t="s">
        <v>23</v>
      </c>
      <c r="D13" s="64">
        <f>'GHG History &amp; Goal'!H7</f>
        <v>86.2</v>
      </c>
      <c r="E13" s="65" t="s">
        <v>28</v>
      </c>
      <c r="F13" s="66" t="s">
        <v>25</v>
      </c>
    </row>
    <row r="14" spans="3:6" ht="33" customHeight="1" x14ac:dyDescent="0.35">
      <c r="C14" s="67" t="s">
        <v>24</v>
      </c>
      <c r="D14" s="68">
        <f>'GHG History &amp; Goal'!K7</f>
        <v>40.643299999999996</v>
      </c>
      <c r="E14" s="69" t="s">
        <v>26</v>
      </c>
      <c r="F14" s="66" t="s">
        <v>25</v>
      </c>
    </row>
    <row r="15" spans="3:6" ht="29" x14ac:dyDescent="0.35">
      <c r="C15" s="67" t="s">
        <v>29</v>
      </c>
      <c r="D15" s="68">
        <f>'GHG History &amp; Goal'!L7</f>
        <v>24.385979999999996</v>
      </c>
      <c r="E15" s="69" t="s">
        <v>26</v>
      </c>
      <c r="F15" s="66" t="s">
        <v>25</v>
      </c>
    </row>
    <row r="16" spans="3:6" ht="29" x14ac:dyDescent="0.35">
      <c r="C16" s="67" t="s">
        <v>30</v>
      </c>
      <c r="D16" s="68">
        <f>'GHG History &amp; Goal'!M7</f>
        <v>8.12866</v>
      </c>
      <c r="E16" s="69" t="s">
        <v>26</v>
      </c>
      <c r="F16" s="66" t="s">
        <v>25</v>
      </c>
    </row>
    <row r="17" spans="3:6" x14ac:dyDescent="0.35">
      <c r="C17" s="67" t="s">
        <v>4</v>
      </c>
      <c r="D17" s="64" t="s">
        <v>31</v>
      </c>
      <c r="E17" s="70"/>
      <c r="F17" s="71" t="s">
        <v>21</v>
      </c>
    </row>
    <row r="18" spans="3:6" ht="29" x14ac:dyDescent="0.35">
      <c r="C18" s="67" t="s">
        <v>32</v>
      </c>
      <c r="D18" s="64" t="s">
        <v>31</v>
      </c>
      <c r="E18" s="69" t="s">
        <v>26</v>
      </c>
      <c r="F18" s="66" t="s">
        <v>25</v>
      </c>
    </row>
    <row r="19" spans="3:6" ht="58" x14ac:dyDescent="0.35">
      <c r="C19" s="72" t="s">
        <v>33</v>
      </c>
      <c r="D19" s="73">
        <f>'GHG History &amp; Goal'!S2</f>
        <v>9.4299999999999995E-2</v>
      </c>
      <c r="E19" s="74" t="s">
        <v>34</v>
      </c>
      <c r="F19" s="75" t="s">
        <v>37</v>
      </c>
    </row>
    <row r="20" spans="3:6" ht="43.5" x14ac:dyDescent="0.35">
      <c r="C20" s="57" t="s">
        <v>35</v>
      </c>
      <c r="D20" s="58" t="s">
        <v>31</v>
      </c>
      <c r="E20" s="59" t="s">
        <v>36</v>
      </c>
      <c r="F20" s="60" t="s">
        <v>25</v>
      </c>
    </row>
  </sheetData>
  <mergeCells count="3">
    <mergeCell ref="C9:F9"/>
    <mergeCell ref="D5:F5"/>
    <mergeCell ref="D7:F7"/>
  </mergeCells>
  <hyperlinks>
    <hyperlink ref="F11" r:id="rId1"/>
    <hyperlink ref="F17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5"/>
  <sheetViews>
    <sheetView showGridLines="0" view="pageBreakPreview" topLeftCell="A16" zoomScale="60" zoomScaleNormal="90" workbookViewId="0">
      <selection activeCell="P34" sqref="P34"/>
    </sheetView>
  </sheetViews>
  <sheetFormatPr defaultRowHeight="14.5" x14ac:dyDescent="0.35"/>
  <cols>
    <col min="1" max="1" width="2.81640625" customWidth="1"/>
    <col min="2" max="2" width="1.453125" customWidth="1"/>
    <col min="3" max="3" width="6.26953125" bestFit="1" customWidth="1"/>
    <col min="4" max="4" width="12.26953125" style="4" customWidth="1"/>
    <col min="5" max="5" width="11.81640625" style="4" customWidth="1"/>
    <col min="6" max="6" width="11" customWidth="1"/>
    <col min="7" max="10" width="12.26953125" customWidth="1"/>
    <col min="11" max="11" width="15.7265625" bestFit="1" customWidth="1"/>
    <col min="12" max="13" width="11.54296875" bestFit="1" customWidth="1"/>
    <col min="14" max="15" width="4.54296875" customWidth="1"/>
    <col min="16" max="16" width="11.7265625" bestFit="1" customWidth="1"/>
    <col min="17" max="17" width="10.26953125" bestFit="1" customWidth="1"/>
    <col min="18" max="18" width="9.7265625" bestFit="1" customWidth="1"/>
    <col min="19" max="19" width="16.26953125" bestFit="1" customWidth="1"/>
    <col min="20" max="20" width="11.54296875" bestFit="1" customWidth="1"/>
    <col min="21" max="21" width="13" customWidth="1"/>
    <col min="22" max="22" width="13.7265625" customWidth="1"/>
    <col min="23" max="23" width="12.453125" customWidth="1"/>
    <col min="24" max="24" width="12.7265625" customWidth="1"/>
    <col min="26" max="26" width="16.453125" customWidth="1"/>
    <col min="27" max="27" width="14.54296875" customWidth="1"/>
    <col min="28" max="28" width="14.7265625" customWidth="1"/>
    <col min="29" max="29" width="16.453125" customWidth="1"/>
    <col min="32" max="32" width="15.7265625" customWidth="1"/>
    <col min="37" max="37" width="15.453125" bestFit="1" customWidth="1"/>
    <col min="49" max="49" width="37.26953125" customWidth="1"/>
    <col min="50" max="50" width="10.54296875" customWidth="1"/>
    <col min="51" max="53" width="18.26953125" customWidth="1"/>
    <col min="58" max="58" width="12.1796875" bestFit="1" customWidth="1"/>
  </cols>
  <sheetData>
    <row r="1" spans="1:62" ht="6" customHeight="1" x14ac:dyDescent="0.35">
      <c r="V1" s="9"/>
    </row>
    <row r="2" spans="1:62" x14ac:dyDescent="0.35">
      <c r="C2" s="6"/>
      <c r="O2" s="47" t="s">
        <v>10</v>
      </c>
      <c r="S2" s="48">
        <v>9.4299999999999995E-2</v>
      </c>
    </row>
    <row r="3" spans="1:62" ht="7.5" customHeight="1" x14ac:dyDescent="0.35">
      <c r="C3" s="7"/>
      <c r="V3" s="9"/>
    </row>
    <row r="4" spans="1:62" x14ac:dyDescent="0.35">
      <c r="C4" s="84" t="s">
        <v>1</v>
      </c>
      <c r="D4" s="85"/>
      <c r="E4" s="85"/>
      <c r="F4" s="85"/>
      <c r="G4" s="85"/>
      <c r="H4" s="86"/>
      <c r="I4" s="87" t="s">
        <v>2</v>
      </c>
      <c r="J4" s="88"/>
      <c r="K4" s="88"/>
      <c r="L4" s="88"/>
      <c r="M4" s="89"/>
    </row>
    <row r="5" spans="1:62" x14ac:dyDescent="0.35">
      <c r="C5" s="27"/>
      <c r="D5" s="28"/>
      <c r="E5" s="28"/>
      <c r="F5" s="29"/>
      <c r="G5" s="29"/>
      <c r="H5" s="30"/>
      <c r="I5" s="90"/>
      <c r="J5" s="91"/>
      <c r="K5" s="91"/>
      <c r="L5" s="91"/>
      <c r="M5" s="92"/>
    </row>
    <row r="6" spans="1:62" ht="57.75" customHeight="1" x14ac:dyDescent="0.35">
      <c r="C6" s="31" t="s">
        <v>3</v>
      </c>
      <c r="D6" s="32" t="s">
        <v>4</v>
      </c>
      <c r="E6" s="32" t="s">
        <v>5</v>
      </c>
      <c r="F6" s="76" t="s">
        <v>6</v>
      </c>
      <c r="G6" s="33" t="s">
        <v>9</v>
      </c>
      <c r="H6" s="33" t="s">
        <v>7</v>
      </c>
      <c r="I6" s="34" t="s">
        <v>8</v>
      </c>
      <c r="J6" s="35" t="s">
        <v>5</v>
      </c>
      <c r="K6" s="36" t="s">
        <v>6</v>
      </c>
      <c r="L6" s="37" t="s">
        <v>9</v>
      </c>
      <c r="M6" s="38" t="s">
        <v>7</v>
      </c>
      <c r="AV6" s="3"/>
      <c r="AW6" s="9"/>
      <c r="AX6" s="4"/>
      <c r="AY6" s="9"/>
      <c r="AZ6" s="9"/>
      <c r="BA6" s="9"/>
    </row>
    <row r="7" spans="1:62" x14ac:dyDescent="0.35">
      <c r="A7" s="13"/>
      <c r="C7" s="16">
        <v>2000</v>
      </c>
      <c r="D7" s="15">
        <v>465.9</v>
      </c>
      <c r="E7" s="15"/>
      <c r="F7" s="2">
        <v>431</v>
      </c>
      <c r="G7" s="2">
        <f>0.6*$F$7</f>
        <v>258.59999999999997</v>
      </c>
      <c r="H7" s="2">
        <f>0.2*$F$7</f>
        <v>86.2</v>
      </c>
      <c r="I7" s="42">
        <f t="shared" ref="I7:I21" si="0">$S$2*D7</f>
        <v>43.934369999999994</v>
      </c>
      <c r="J7" s="23"/>
      <c r="K7" s="18">
        <f t="shared" ref="K7:K38" si="1">$S$2*F7</f>
        <v>40.643299999999996</v>
      </c>
      <c r="L7" s="18">
        <f t="shared" ref="L7:L38" si="2">$S$2*G7</f>
        <v>24.385979999999996</v>
      </c>
      <c r="M7" s="45">
        <f t="shared" ref="M7:M38" si="3">$S$2*H7</f>
        <v>8.12866</v>
      </c>
      <c r="N7" s="14"/>
      <c r="O7" s="14"/>
      <c r="AV7" s="10"/>
    </row>
    <row r="8" spans="1:62" x14ac:dyDescent="0.35">
      <c r="C8" s="16">
        <v>2001</v>
      </c>
      <c r="D8" s="15">
        <v>480.4</v>
      </c>
      <c r="E8" s="15"/>
      <c r="F8" s="2">
        <f>F7</f>
        <v>431</v>
      </c>
      <c r="G8" s="2">
        <f t="shared" ref="G8:H23" si="4">G7</f>
        <v>258.59999999999997</v>
      </c>
      <c r="H8" s="2">
        <f t="shared" si="4"/>
        <v>86.2</v>
      </c>
      <c r="I8" s="42">
        <f t="shared" si="0"/>
        <v>45.301719999999996</v>
      </c>
      <c r="J8" s="23"/>
      <c r="K8" s="18">
        <f t="shared" si="1"/>
        <v>40.643299999999996</v>
      </c>
      <c r="L8" s="18">
        <f t="shared" si="2"/>
        <v>24.385979999999996</v>
      </c>
      <c r="M8" s="43">
        <f t="shared" si="3"/>
        <v>8.12866</v>
      </c>
      <c r="N8" s="14"/>
      <c r="O8" s="14"/>
      <c r="BJ8" s="9"/>
    </row>
    <row r="9" spans="1:62" x14ac:dyDescent="0.35">
      <c r="C9" s="16">
        <v>2002</v>
      </c>
      <c r="D9" s="15">
        <v>479.9</v>
      </c>
      <c r="E9" s="15"/>
      <c r="F9" s="2">
        <f t="shared" ref="F9:H24" si="5">F8</f>
        <v>431</v>
      </c>
      <c r="G9" s="2">
        <f t="shared" si="4"/>
        <v>258.59999999999997</v>
      </c>
      <c r="H9" s="2">
        <f t="shared" si="4"/>
        <v>86.2</v>
      </c>
      <c r="I9" s="42">
        <f t="shared" si="0"/>
        <v>45.254569999999994</v>
      </c>
      <c r="J9" s="23"/>
      <c r="K9" s="18">
        <f t="shared" si="1"/>
        <v>40.643299999999996</v>
      </c>
      <c r="L9" s="18">
        <f t="shared" si="2"/>
        <v>24.385979999999996</v>
      </c>
      <c r="M9" s="43">
        <f t="shared" si="3"/>
        <v>8.12866</v>
      </c>
      <c r="N9" s="14"/>
      <c r="O9" s="14"/>
    </row>
    <row r="10" spans="1:62" x14ac:dyDescent="0.35">
      <c r="C10" s="16">
        <v>2003</v>
      </c>
      <c r="D10" s="15">
        <v>497.5</v>
      </c>
      <c r="E10" s="15"/>
      <c r="F10" s="2">
        <f t="shared" si="5"/>
        <v>431</v>
      </c>
      <c r="G10" s="2">
        <f t="shared" si="4"/>
        <v>258.59999999999997</v>
      </c>
      <c r="H10" s="2">
        <f t="shared" si="4"/>
        <v>86.2</v>
      </c>
      <c r="I10" s="42">
        <f t="shared" si="0"/>
        <v>46.914249999999996</v>
      </c>
      <c r="J10" s="23"/>
      <c r="K10" s="18">
        <f t="shared" si="1"/>
        <v>40.643299999999996</v>
      </c>
      <c r="L10" s="18">
        <f t="shared" si="2"/>
        <v>24.385979999999996</v>
      </c>
      <c r="M10" s="43">
        <f t="shared" si="3"/>
        <v>8.12866</v>
      </c>
      <c r="N10" s="14"/>
      <c r="O10" s="14"/>
    </row>
    <row r="11" spans="1:62" x14ac:dyDescent="0.35">
      <c r="C11" s="16">
        <v>2004</v>
      </c>
      <c r="D11" s="15">
        <v>487.6</v>
      </c>
      <c r="E11" s="15"/>
      <c r="F11" s="2">
        <f t="shared" si="5"/>
        <v>431</v>
      </c>
      <c r="G11" s="2">
        <f t="shared" si="4"/>
        <v>258.59999999999997</v>
      </c>
      <c r="H11" s="2">
        <f t="shared" si="4"/>
        <v>86.2</v>
      </c>
      <c r="I11" s="42">
        <f t="shared" si="0"/>
        <v>45.98068</v>
      </c>
      <c r="J11" s="23"/>
      <c r="K11" s="18">
        <f t="shared" si="1"/>
        <v>40.643299999999996</v>
      </c>
      <c r="L11" s="18">
        <f t="shared" si="2"/>
        <v>24.385979999999996</v>
      </c>
      <c r="M11" s="43">
        <f t="shared" si="3"/>
        <v>8.12866</v>
      </c>
      <c r="N11" s="14"/>
      <c r="O11" s="14"/>
    </row>
    <row r="12" spans="1:62" x14ac:dyDescent="0.35">
      <c r="C12" s="16">
        <v>2005</v>
      </c>
      <c r="D12" s="15">
        <v>479.8</v>
      </c>
      <c r="E12" s="15"/>
      <c r="F12" s="2">
        <f t="shared" si="5"/>
        <v>431</v>
      </c>
      <c r="G12" s="2">
        <f t="shared" si="4"/>
        <v>258.59999999999997</v>
      </c>
      <c r="H12" s="2">
        <f t="shared" si="4"/>
        <v>86.2</v>
      </c>
      <c r="I12" s="42">
        <f t="shared" si="0"/>
        <v>45.245139999999999</v>
      </c>
      <c r="J12" s="23"/>
      <c r="K12" s="18">
        <f t="shared" si="1"/>
        <v>40.643299999999996</v>
      </c>
      <c r="L12" s="18">
        <f t="shared" si="2"/>
        <v>24.385979999999996</v>
      </c>
      <c r="M12" s="43">
        <f t="shared" si="3"/>
        <v>8.12866</v>
      </c>
      <c r="N12" s="14"/>
      <c r="O12" s="14"/>
    </row>
    <row r="13" spans="1:62" x14ac:dyDescent="0.35">
      <c r="C13" s="16">
        <v>2006</v>
      </c>
      <c r="D13" s="15">
        <v>476.5</v>
      </c>
      <c r="E13" s="15"/>
      <c r="F13" s="2">
        <f t="shared" si="5"/>
        <v>431</v>
      </c>
      <c r="G13" s="2">
        <f t="shared" si="4"/>
        <v>258.59999999999997</v>
      </c>
      <c r="H13" s="2">
        <f t="shared" si="4"/>
        <v>86.2</v>
      </c>
      <c r="I13" s="42">
        <f t="shared" si="0"/>
        <v>44.933949999999996</v>
      </c>
      <c r="J13" s="23"/>
      <c r="K13" s="18">
        <f t="shared" si="1"/>
        <v>40.643299999999996</v>
      </c>
      <c r="L13" s="18">
        <f t="shared" si="2"/>
        <v>24.385979999999996</v>
      </c>
      <c r="M13" s="43">
        <f t="shared" si="3"/>
        <v>8.12866</v>
      </c>
      <c r="N13" s="14"/>
      <c r="O13" s="14"/>
      <c r="BG13" s="11"/>
      <c r="BI13" s="8"/>
    </row>
    <row r="14" spans="1:62" x14ac:dyDescent="0.35">
      <c r="C14" s="16">
        <v>2007</v>
      </c>
      <c r="D14" s="15">
        <v>484.2</v>
      </c>
      <c r="E14" s="15"/>
      <c r="F14" s="2">
        <f t="shared" si="5"/>
        <v>431</v>
      </c>
      <c r="G14" s="2">
        <f t="shared" si="4"/>
        <v>258.59999999999997</v>
      </c>
      <c r="H14" s="2">
        <f t="shared" si="4"/>
        <v>86.2</v>
      </c>
      <c r="I14" s="42">
        <f t="shared" si="0"/>
        <v>45.660059999999994</v>
      </c>
      <c r="J14" s="23"/>
      <c r="K14" s="18">
        <f t="shared" si="1"/>
        <v>40.643299999999996</v>
      </c>
      <c r="L14" s="18">
        <f t="shared" si="2"/>
        <v>24.385979999999996</v>
      </c>
      <c r="M14" s="43">
        <f t="shared" si="3"/>
        <v>8.12866</v>
      </c>
      <c r="N14" s="14"/>
      <c r="O14" s="14"/>
      <c r="AX14" s="1"/>
      <c r="BD14" s="9"/>
      <c r="BE14" s="3"/>
      <c r="BG14" s="8"/>
      <c r="BI14" s="8"/>
    </row>
    <row r="15" spans="1:62" x14ac:dyDescent="0.35">
      <c r="C15" s="16">
        <v>2008</v>
      </c>
      <c r="D15" s="15">
        <v>481.4</v>
      </c>
      <c r="E15" s="15"/>
      <c r="F15" s="2">
        <f t="shared" si="5"/>
        <v>431</v>
      </c>
      <c r="G15" s="2">
        <f t="shared" si="4"/>
        <v>258.59999999999997</v>
      </c>
      <c r="H15" s="2">
        <f t="shared" si="4"/>
        <v>86.2</v>
      </c>
      <c r="I15" s="42">
        <f t="shared" si="0"/>
        <v>45.396019999999993</v>
      </c>
      <c r="J15" s="23"/>
      <c r="K15" s="18">
        <f t="shared" si="1"/>
        <v>40.643299999999996</v>
      </c>
      <c r="L15" s="18">
        <f t="shared" si="2"/>
        <v>24.385979999999996</v>
      </c>
      <c r="M15" s="43">
        <f t="shared" si="3"/>
        <v>8.12866</v>
      </c>
      <c r="N15" s="14"/>
      <c r="O15" s="14"/>
      <c r="AX15" s="1"/>
      <c r="BD15" s="9"/>
      <c r="BE15" s="3"/>
      <c r="BG15" s="8"/>
    </row>
    <row r="16" spans="1:62" x14ac:dyDescent="0.35">
      <c r="C16" s="16">
        <v>2009</v>
      </c>
      <c r="D16" s="15">
        <v>452.3</v>
      </c>
      <c r="E16" s="15"/>
      <c r="F16" s="2">
        <f t="shared" si="5"/>
        <v>431</v>
      </c>
      <c r="G16" s="2">
        <f t="shared" si="4"/>
        <v>258.59999999999997</v>
      </c>
      <c r="H16" s="2">
        <f t="shared" si="4"/>
        <v>86.2</v>
      </c>
      <c r="I16" s="42">
        <f t="shared" si="0"/>
        <v>42.651890000000002</v>
      </c>
      <c r="J16" s="23"/>
      <c r="K16" s="18">
        <f t="shared" si="1"/>
        <v>40.643299999999996</v>
      </c>
      <c r="L16" s="18">
        <f t="shared" si="2"/>
        <v>24.385979999999996</v>
      </c>
      <c r="M16" s="43">
        <f t="shared" si="3"/>
        <v>8.12866</v>
      </c>
      <c r="N16" s="14"/>
      <c r="O16" s="14"/>
      <c r="AX16" s="1"/>
      <c r="BC16" s="12"/>
      <c r="BD16" s="13"/>
      <c r="BE16" s="3"/>
      <c r="BG16" s="8"/>
    </row>
    <row r="17" spans="1:59" x14ac:dyDescent="0.35">
      <c r="C17" s="16">
        <v>2010</v>
      </c>
      <c r="D17" s="15">
        <v>445</v>
      </c>
      <c r="E17" s="15"/>
      <c r="F17" s="2">
        <f t="shared" si="5"/>
        <v>431</v>
      </c>
      <c r="G17" s="2">
        <f t="shared" si="4"/>
        <v>258.59999999999997</v>
      </c>
      <c r="H17" s="2">
        <f t="shared" si="4"/>
        <v>86.2</v>
      </c>
      <c r="I17" s="42">
        <f t="shared" si="0"/>
        <v>41.963499999999996</v>
      </c>
      <c r="J17" s="23"/>
      <c r="K17" s="18">
        <f t="shared" si="1"/>
        <v>40.643299999999996</v>
      </c>
      <c r="L17" s="18">
        <f t="shared" si="2"/>
        <v>24.385979999999996</v>
      </c>
      <c r="M17" s="43">
        <f t="shared" si="3"/>
        <v>8.12866</v>
      </c>
      <c r="N17" s="14"/>
      <c r="O17" s="14"/>
      <c r="AX17" s="1"/>
      <c r="BD17" s="9"/>
      <c r="BE17" s="3"/>
    </row>
    <row r="18" spans="1:59" x14ac:dyDescent="0.35">
      <c r="C18" s="16">
        <v>2011</v>
      </c>
      <c r="D18" s="15">
        <v>441.7</v>
      </c>
      <c r="E18" s="15"/>
      <c r="F18" s="2">
        <f t="shared" si="5"/>
        <v>431</v>
      </c>
      <c r="G18" s="2">
        <f t="shared" si="4"/>
        <v>258.59999999999997</v>
      </c>
      <c r="H18" s="2">
        <f t="shared" si="4"/>
        <v>86.2</v>
      </c>
      <c r="I18" s="42">
        <f t="shared" si="0"/>
        <v>41.65231</v>
      </c>
      <c r="J18" s="23"/>
      <c r="K18" s="18">
        <f t="shared" si="1"/>
        <v>40.643299999999996</v>
      </c>
      <c r="L18" s="18">
        <f t="shared" si="2"/>
        <v>24.385979999999996</v>
      </c>
      <c r="M18" s="43">
        <f t="shared" si="3"/>
        <v>8.12866</v>
      </c>
      <c r="N18" s="14"/>
      <c r="O18" s="14"/>
      <c r="AX18" s="1"/>
      <c r="BD18" s="9"/>
      <c r="BE18" s="3"/>
    </row>
    <row r="19" spans="1:59" x14ac:dyDescent="0.35">
      <c r="C19" s="16">
        <v>2012</v>
      </c>
      <c r="D19" s="15">
        <v>448.3</v>
      </c>
      <c r="E19" s="15"/>
      <c r="F19" s="2">
        <f t="shared" si="5"/>
        <v>431</v>
      </c>
      <c r="G19" s="2">
        <f t="shared" si="4"/>
        <v>258.59999999999997</v>
      </c>
      <c r="H19" s="2">
        <f t="shared" si="4"/>
        <v>86.2</v>
      </c>
      <c r="I19" s="42">
        <f t="shared" si="0"/>
        <v>42.27469</v>
      </c>
      <c r="J19" s="23"/>
      <c r="K19" s="18">
        <f t="shared" si="1"/>
        <v>40.643299999999996</v>
      </c>
      <c r="L19" s="18">
        <f t="shared" si="2"/>
        <v>24.385979999999996</v>
      </c>
      <c r="M19" s="43">
        <f t="shared" si="3"/>
        <v>8.12866</v>
      </c>
      <c r="N19" s="14"/>
      <c r="O19" s="14"/>
      <c r="AX19" s="1"/>
      <c r="AY19" s="1"/>
      <c r="AZ19" s="1"/>
      <c r="BA19" s="1"/>
      <c r="BD19" s="9"/>
      <c r="BE19" s="3"/>
    </row>
    <row r="20" spans="1:59" x14ac:dyDescent="0.35">
      <c r="C20" s="16">
        <v>2013</v>
      </c>
      <c r="D20" s="15">
        <v>444.3</v>
      </c>
      <c r="E20" s="15"/>
      <c r="F20" s="2">
        <f t="shared" si="5"/>
        <v>431</v>
      </c>
      <c r="G20" s="2">
        <f t="shared" si="4"/>
        <v>258.59999999999997</v>
      </c>
      <c r="H20" s="2">
        <f t="shared" si="4"/>
        <v>86.2</v>
      </c>
      <c r="I20" s="42">
        <f t="shared" si="0"/>
        <v>41.897489999999998</v>
      </c>
      <c r="J20" s="21"/>
      <c r="K20" s="18">
        <f t="shared" si="1"/>
        <v>40.643299999999996</v>
      </c>
      <c r="L20" s="18">
        <f t="shared" si="2"/>
        <v>24.385979999999996</v>
      </c>
      <c r="M20" s="43">
        <f t="shared" si="3"/>
        <v>8.12866</v>
      </c>
      <c r="N20" s="14"/>
      <c r="O20" s="14"/>
      <c r="AX20" s="1"/>
      <c r="AY20" s="1"/>
      <c r="AZ20" s="1"/>
      <c r="BA20" s="1"/>
      <c r="BD20" s="9"/>
      <c r="BE20" s="3"/>
      <c r="BG20" s="8"/>
    </row>
    <row r="21" spans="1:59" x14ac:dyDescent="0.35">
      <c r="C21" s="16">
        <v>2014</v>
      </c>
      <c r="D21" s="15">
        <v>441.5</v>
      </c>
      <c r="E21" s="20">
        <f>D21</f>
        <v>441.5</v>
      </c>
      <c r="F21" s="2">
        <f t="shared" si="5"/>
        <v>431</v>
      </c>
      <c r="G21" s="2">
        <f t="shared" si="4"/>
        <v>258.59999999999997</v>
      </c>
      <c r="H21" s="2">
        <f t="shared" si="4"/>
        <v>86.2</v>
      </c>
      <c r="I21" s="42">
        <f t="shared" si="0"/>
        <v>41.633449999999996</v>
      </c>
      <c r="J21" s="18">
        <f t="shared" ref="J21:J57" si="6">$S$2*E21</f>
        <v>41.633449999999996</v>
      </c>
      <c r="K21" s="18">
        <f t="shared" si="1"/>
        <v>40.643299999999996</v>
      </c>
      <c r="L21" s="18">
        <f t="shared" si="2"/>
        <v>24.385979999999996</v>
      </c>
      <c r="M21" s="43">
        <f t="shared" si="3"/>
        <v>8.12866</v>
      </c>
      <c r="N21" s="14"/>
      <c r="O21" s="14"/>
      <c r="AX21" s="1"/>
      <c r="AY21" s="1"/>
      <c r="AZ21" s="1"/>
      <c r="BA21" s="1"/>
      <c r="BE21" s="3"/>
      <c r="BG21" s="9"/>
    </row>
    <row r="22" spans="1:59" x14ac:dyDescent="0.35">
      <c r="A22" s="40">
        <v>1</v>
      </c>
      <c r="B22" s="40">
        <v>1</v>
      </c>
      <c r="C22" s="16">
        <v>2015</v>
      </c>
      <c r="D22" s="15"/>
      <c r="E22" s="20">
        <f>($E$37-$E$21)/$A$37+E21</f>
        <v>430.06875000000002</v>
      </c>
      <c r="F22" s="2">
        <f t="shared" si="5"/>
        <v>431</v>
      </c>
      <c r="G22" s="2">
        <f t="shared" si="4"/>
        <v>258.59999999999997</v>
      </c>
      <c r="H22" s="2">
        <f t="shared" si="4"/>
        <v>86.2</v>
      </c>
      <c r="I22" s="17"/>
      <c r="J22" s="18">
        <f t="shared" si="6"/>
        <v>40.555483125000002</v>
      </c>
      <c r="K22" s="18">
        <f t="shared" si="1"/>
        <v>40.643299999999996</v>
      </c>
      <c r="L22" s="18">
        <f t="shared" si="2"/>
        <v>24.385979999999996</v>
      </c>
      <c r="M22" s="43">
        <f t="shared" si="3"/>
        <v>8.12866</v>
      </c>
      <c r="N22" s="14"/>
      <c r="O22" s="14"/>
      <c r="AX22" s="1"/>
      <c r="AY22" s="1"/>
      <c r="AZ22" s="1"/>
      <c r="BA22" s="1"/>
    </row>
    <row r="23" spans="1:59" x14ac:dyDescent="0.35">
      <c r="A23" s="40">
        <v>2</v>
      </c>
      <c r="B23" s="40">
        <f>B22+1</f>
        <v>2</v>
      </c>
      <c r="C23" s="16">
        <v>2016</v>
      </c>
      <c r="D23" s="15"/>
      <c r="E23" s="20">
        <f t="shared" ref="E23:E36" si="7">($E$37-$E$21)/$A$37+E22</f>
        <v>418.63750000000005</v>
      </c>
      <c r="F23" s="2">
        <f t="shared" si="5"/>
        <v>431</v>
      </c>
      <c r="G23" s="2">
        <f t="shared" si="4"/>
        <v>258.59999999999997</v>
      </c>
      <c r="H23" s="2">
        <f t="shared" si="4"/>
        <v>86.2</v>
      </c>
      <c r="I23" s="17"/>
      <c r="J23" s="18">
        <f t="shared" si="6"/>
        <v>39.477516250000001</v>
      </c>
      <c r="K23" s="18">
        <f t="shared" si="1"/>
        <v>40.643299999999996</v>
      </c>
      <c r="L23" s="18">
        <f t="shared" si="2"/>
        <v>24.385979999999996</v>
      </c>
      <c r="M23" s="43">
        <f t="shared" si="3"/>
        <v>8.12866</v>
      </c>
      <c r="N23" s="14"/>
      <c r="O23" s="14"/>
      <c r="BG23" s="11"/>
    </row>
    <row r="24" spans="1:59" x14ac:dyDescent="0.35">
      <c r="A24" s="40">
        <v>3</v>
      </c>
      <c r="B24" s="40">
        <f t="shared" ref="B24:B57" si="8">B23+1</f>
        <v>3</v>
      </c>
      <c r="C24" s="16">
        <v>2017</v>
      </c>
      <c r="D24" s="15"/>
      <c r="E24" s="20">
        <f t="shared" si="7"/>
        <v>407.20625000000007</v>
      </c>
      <c r="F24" s="2">
        <f t="shared" si="5"/>
        <v>431</v>
      </c>
      <c r="G24" s="2">
        <f t="shared" si="5"/>
        <v>258.59999999999997</v>
      </c>
      <c r="H24" s="2">
        <f t="shared" si="5"/>
        <v>86.2</v>
      </c>
      <c r="I24" s="17"/>
      <c r="J24" s="18">
        <f t="shared" si="6"/>
        <v>38.399549375000007</v>
      </c>
      <c r="K24" s="18">
        <f t="shared" si="1"/>
        <v>40.643299999999996</v>
      </c>
      <c r="L24" s="18">
        <f t="shared" si="2"/>
        <v>24.385979999999996</v>
      </c>
      <c r="M24" s="43">
        <f t="shared" si="3"/>
        <v>8.12866</v>
      </c>
      <c r="N24" s="14"/>
      <c r="O24" s="14"/>
      <c r="BG24" s="8"/>
    </row>
    <row r="25" spans="1:59" x14ac:dyDescent="0.35">
      <c r="A25" s="40">
        <v>4</v>
      </c>
      <c r="B25" s="40">
        <f t="shared" si="8"/>
        <v>4</v>
      </c>
      <c r="C25" s="16">
        <v>2018</v>
      </c>
      <c r="D25" s="15"/>
      <c r="E25" s="20">
        <f t="shared" si="7"/>
        <v>395.77500000000009</v>
      </c>
      <c r="F25" s="2">
        <f t="shared" ref="F25:H40" si="9">F24</f>
        <v>431</v>
      </c>
      <c r="G25" s="2">
        <f t="shared" si="9"/>
        <v>258.59999999999997</v>
      </c>
      <c r="H25" s="2">
        <f t="shared" si="9"/>
        <v>86.2</v>
      </c>
      <c r="I25" s="17"/>
      <c r="J25" s="18">
        <f t="shared" si="6"/>
        <v>37.321582500000005</v>
      </c>
      <c r="K25" s="18">
        <f t="shared" si="1"/>
        <v>40.643299999999996</v>
      </c>
      <c r="L25" s="18">
        <f t="shared" si="2"/>
        <v>24.385979999999996</v>
      </c>
      <c r="M25" s="43">
        <f t="shared" si="3"/>
        <v>8.12866</v>
      </c>
      <c r="N25" s="14"/>
      <c r="O25" s="14"/>
      <c r="BB25" s="9"/>
      <c r="BG25" s="8"/>
    </row>
    <row r="26" spans="1:59" x14ac:dyDescent="0.35">
      <c r="A26" s="40">
        <v>5</v>
      </c>
      <c r="B26" s="40">
        <f t="shared" si="8"/>
        <v>5</v>
      </c>
      <c r="C26" s="16">
        <v>2019</v>
      </c>
      <c r="D26" s="15"/>
      <c r="E26" s="20">
        <f t="shared" si="7"/>
        <v>384.34375000000011</v>
      </c>
      <c r="F26" s="2">
        <f t="shared" si="9"/>
        <v>431</v>
      </c>
      <c r="G26" s="2">
        <f t="shared" si="9"/>
        <v>258.59999999999997</v>
      </c>
      <c r="H26" s="2">
        <f t="shared" si="9"/>
        <v>86.2</v>
      </c>
      <c r="I26" s="17"/>
      <c r="J26" s="18">
        <f t="shared" si="6"/>
        <v>36.243615625000011</v>
      </c>
      <c r="K26" s="18">
        <f t="shared" si="1"/>
        <v>40.643299999999996</v>
      </c>
      <c r="L26" s="18">
        <f t="shared" si="2"/>
        <v>24.385979999999996</v>
      </c>
      <c r="M26" s="43">
        <f t="shared" si="3"/>
        <v>8.12866</v>
      </c>
      <c r="N26" s="14"/>
      <c r="O26" s="14"/>
      <c r="BG26" s="8"/>
    </row>
    <row r="27" spans="1:59" x14ac:dyDescent="0.35">
      <c r="A27" s="40">
        <v>6</v>
      </c>
      <c r="B27" s="40">
        <f t="shared" si="8"/>
        <v>6</v>
      </c>
      <c r="C27" s="16">
        <v>2020</v>
      </c>
      <c r="D27" s="15"/>
      <c r="E27" s="20">
        <f t="shared" si="7"/>
        <v>372.91250000000014</v>
      </c>
      <c r="F27" s="2">
        <f t="shared" si="9"/>
        <v>431</v>
      </c>
      <c r="G27" s="2">
        <f t="shared" si="9"/>
        <v>258.59999999999997</v>
      </c>
      <c r="H27" s="2">
        <f t="shared" si="9"/>
        <v>86.2</v>
      </c>
      <c r="I27" s="17"/>
      <c r="J27" s="18">
        <f t="shared" si="6"/>
        <v>35.16564875000001</v>
      </c>
      <c r="K27" s="18">
        <f t="shared" si="1"/>
        <v>40.643299999999996</v>
      </c>
      <c r="L27" s="18">
        <f t="shared" si="2"/>
        <v>24.385979999999996</v>
      </c>
      <c r="M27" s="43">
        <f t="shared" si="3"/>
        <v>8.12866</v>
      </c>
      <c r="N27" s="14"/>
      <c r="O27" s="14"/>
    </row>
    <row r="28" spans="1:59" x14ac:dyDescent="0.35">
      <c r="A28" s="40">
        <v>7</v>
      </c>
      <c r="B28" s="40">
        <f t="shared" si="8"/>
        <v>7</v>
      </c>
      <c r="C28" s="16">
        <v>2021</v>
      </c>
      <c r="D28" s="15"/>
      <c r="E28" s="20">
        <f t="shared" si="7"/>
        <v>361.48125000000016</v>
      </c>
      <c r="F28" s="2">
        <f t="shared" si="9"/>
        <v>431</v>
      </c>
      <c r="G28" s="2">
        <f t="shared" si="9"/>
        <v>258.59999999999997</v>
      </c>
      <c r="H28" s="2">
        <f t="shared" si="9"/>
        <v>86.2</v>
      </c>
      <c r="I28" s="17"/>
      <c r="J28" s="18">
        <f t="shared" si="6"/>
        <v>34.087681875000015</v>
      </c>
      <c r="K28" s="18">
        <f t="shared" si="1"/>
        <v>40.643299999999996</v>
      </c>
      <c r="L28" s="18">
        <f t="shared" si="2"/>
        <v>24.385979999999996</v>
      </c>
      <c r="M28" s="43">
        <f t="shared" si="3"/>
        <v>8.12866</v>
      </c>
      <c r="N28" s="14"/>
      <c r="O28" s="14"/>
    </row>
    <row r="29" spans="1:59" x14ac:dyDescent="0.35">
      <c r="A29" s="40">
        <v>8</v>
      </c>
      <c r="B29" s="40">
        <f t="shared" si="8"/>
        <v>8</v>
      </c>
      <c r="C29" s="16">
        <v>2022</v>
      </c>
      <c r="D29" s="15"/>
      <c r="E29" s="20">
        <f t="shared" si="7"/>
        <v>350.05000000000018</v>
      </c>
      <c r="F29" s="2">
        <f t="shared" si="9"/>
        <v>431</v>
      </c>
      <c r="G29" s="2">
        <f t="shared" si="9"/>
        <v>258.59999999999997</v>
      </c>
      <c r="H29" s="2">
        <f t="shared" si="9"/>
        <v>86.2</v>
      </c>
      <c r="I29" s="17"/>
      <c r="J29" s="18">
        <f t="shared" si="6"/>
        <v>33.009715000000014</v>
      </c>
      <c r="K29" s="18">
        <f t="shared" si="1"/>
        <v>40.643299999999996</v>
      </c>
      <c r="L29" s="18">
        <f t="shared" si="2"/>
        <v>24.385979999999996</v>
      </c>
      <c r="M29" s="43">
        <f t="shared" si="3"/>
        <v>8.12866</v>
      </c>
      <c r="N29" s="14"/>
      <c r="O29" s="14"/>
    </row>
    <row r="30" spans="1:59" x14ac:dyDescent="0.35">
      <c r="A30" s="40">
        <v>9</v>
      </c>
      <c r="B30" s="40">
        <f t="shared" si="8"/>
        <v>9</v>
      </c>
      <c r="C30" s="16">
        <v>2023</v>
      </c>
      <c r="D30" s="15"/>
      <c r="E30" s="20">
        <f t="shared" si="7"/>
        <v>338.6187500000002</v>
      </c>
      <c r="F30" s="2">
        <f t="shared" si="9"/>
        <v>431</v>
      </c>
      <c r="G30" s="2">
        <f t="shared" si="9"/>
        <v>258.59999999999997</v>
      </c>
      <c r="H30" s="2">
        <f t="shared" si="9"/>
        <v>86.2</v>
      </c>
      <c r="I30" s="17"/>
      <c r="J30" s="18">
        <f t="shared" si="6"/>
        <v>31.931748125000016</v>
      </c>
      <c r="K30" s="18">
        <f t="shared" si="1"/>
        <v>40.643299999999996</v>
      </c>
      <c r="L30" s="18">
        <f t="shared" si="2"/>
        <v>24.385979999999996</v>
      </c>
      <c r="M30" s="43">
        <f t="shared" si="3"/>
        <v>8.12866</v>
      </c>
      <c r="N30" s="14"/>
      <c r="O30" s="14"/>
    </row>
    <row r="31" spans="1:59" x14ac:dyDescent="0.35">
      <c r="A31" s="40">
        <v>10</v>
      </c>
      <c r="B31" s="40">
        <f t="shared" si="8"/>
        <v>10</v>
      </c>
      <c r="C31" s="16">
        <v>2024</v>
      </c>
      <c r="D31" s="15"/>
      <c r="E31" s="20">
        <f t="shared" si="7"/>
        <v>327.18750000000023</v>
      </c>
      <c r="F31" s="2">
        <f t="shared" si="9"/>
        <v>431</v>
      </c>
      <c r="G31" s="2">
        <f t="shared" si="9"/>
        <v>258.59999999999997</v>
      </c>
      <c r="H31" s="2">
        <f t="shared" si="9"/>
        <v>86.2</v>
      </c>
      <c r="I31" s="17"/>
      <c r="J31" s="18">
        <f t="shared" si="6"/>
        <v>30.853781250000019</v>
      </c>
      <c r="K31" s="18">
        <f t="shared" si="1"/>
        <v>40.643299999999996</v>
      </c>
      <c r="L31" s="18">
        <f t="shared" si="2"/>
        <v>24.385979999999996</v>
      </c>
      <c r="M31" s="43">
        <f t="shared" si="3"/>
        <v>8.12866</v>
      </c>
      <c r="N31" s="14"/>
      <c r="O31" s="14"/>
    </row>
    <row r="32" spans="1:59" x14ac:dyDescent="0.35">
      <c r="A32" s="40">
        <v>11</v>
      </c>
      <c r="B32" s="40">
        <f t="shared" si="8"/>
        <v>11</v>
      </c>
      <c r="C32" s="16">
        <v>2025</v>
      </c>
      <c r="D32" s="15"/>
      <c r="E32" s="20">
        <f t="shared" si="7"/>
        <v>315.75625000000025</v>
      </c>
      <c r="F32" s="2">
        <f t="shared" si="9"/>
        <v>431</v>
      </c>
      <c r="G32" s="2">
        <f t="shared" si="9"/>
        <v>258.59999999999997</v>
      </c>
      <c r="H32" s="2">
        <f t="shared" si="9"/>
        <v>86.2</v>
      </c>
      <c r="I32" s="17"/>
      <c r="J32" s="18">
        <f t="shared" si="6"/>
        <v>29.775814375000021</v>
      </c>
      <c r="K32" s="18">
        <f t="shared" si="1"/>
        <v>40.643299999999996</v>
      </c>
      <c r="L32" s="18">
        <f t="shared" si="2"/>
        <v>24.385979999999996</v>
      </c>
      <c r="M32" s="43">
        <f t="shared" si="3"/>
        <v>8.12866</v>
      </c>
      <c r="N32" s="14"/>
      <c r="O32" s="14"/>
    </row>
    <row r="33" spans="1:43" x14ac:dyDescent="0.35">
      <c r="A33" s="40">
        <v>12</v>
      </c>
      <c r="B33" s="40">
        <f t="shared" si="8"/>
        <v>12</v>
      </c>
      <c r="C33" s="16">
        <v>2026</v>
      </c>
      <c r="D33" s="15"/>
      <c r="E33" s="20">
        <f t="shared" si="7"/>
        <v>304.32500000000027</v>
      </c>
      <c r="F33" s="2">
        <f t="shared" si="9"/>
        <v>431</v>
      </c>
      <c r="G33" s="2">
        <f t="shared" si="9"/>
        <v>258.59999999999997</v>
      </c>
      <c r="H33" s="2">
        <f t="shared" si="9"/>
        <v>86.2</v>
      </c>
      <c r="I33" s="17"/>
      <c r="J33" s="18">
        <f t="shared" si="6"/>
        <v>28.697847500000023</v>
      </c>
      <c r="K33" s="18">
        <f t="shared" si="1"/>
        <v>40.643299999999996</v>
      </c>
      <c r="L33" s="18">
        <f t="shared" si="2"/>
        <v>24.385979999999996</v>
      </c>
      <c r="M33" s="43">
        <f t="shared" si="3"/>
        <v>8.12866</v>
      </c>
      <c r="N33" s="14"/>
      <c r="O33" s="14"/>
    </row>
    <row r="34" spans="1:43" x14ac:dyDescent="0.35">
      <c r="A34" s="40">
        <v>13</v>
      </c>
      <c r="B34" s="40">
        <f t="shared" si="8"/>
        <v>13</v>
      </c>
      <c r="C34" s="16">
        <v>2027</v>
      </c>
      <c r="D34" s="15"/>
      <c r="E34" s="20">
        <f t="shared" si="7"/>
        <v>292.8937500000003</v>
      </c>
      <c r="F34" s="2">
        <f t="shared" si="9"/>
        <v>431</v>
      </c>
      <c r="G34" s="2">
        <f t="shared" si="9"/>
        <v>258.59999999999997</v>
      </c>
      <c r="H34" s="2">
        <f t="shared" si="9"/>
        <v>86.2</v>
      </c>
      <c r="I34" s="17"/>
      <c r="J34" s="18">
        <f t="shared" si="6"/>
        <v>27.619880625000025</v>
      </c>
      <c r="K34" s="18">
        <f t="shared" si="1"/>
        <v>40.643299999999996</v>
      </c>
      <c r="L34" s="18">
        <f t="shared" si="2"/>
        <v>24.385979999999996</v>
      </c>
      <c r="M34" s="43">
        <f t="shared" si="3"/>
        <v>8.12866</v>
      </c>
      <c r="N34" s="14"/>
      <c r="O34" s="14"/>
    </row>
    <row r="35" spans="1:43" x14ac:dyDescent="0.35">
      <c r="A35" s="40">
        <v>14</v>
      </c>
      <c r="B35" s="40">
        <f t="shared" si="8"/>
        <v>14</v>
      </c>
      <c r="C35" s="16">
        <v>2028</v>
      </c>
      <c r="D35" s="15"/>
      <c r="E35" s="20">
        <f t="shared" si="7"/>
        <v>281.46250000000032</v>
      </c>
      <c r="F35" s="2">
        <f t="shared" si="9"/>
        <v>431</v>
      </c>
      <c r="G35" s="2">
        <f t="shared" si="9"/>
        <v>258.59999999999997</v>
      </c>
      <c r="H35" s="2">
        <f t="shared" si="9"/>
        <v>86.2</v>
      </c>
      <c r="I35" s="17"/>
      <c r="J35" s="18">
        <f t="shared" si="6"/>
        <v>26.541913750000028</v>
      </c>
      <c r="K35" s="18">
        <f t="shared" si="1"/>
        <v>40.643299999999996</v>
      </c>
      <c r="L35" s="18">
        <f t="shared" si="2"/>
        <v>24.385979999999996</v>
      </c>
      <c r="M35" s="43">
        <f t="shared" si="3"/>
        <v>8.12866</v>
      </c>
      <c r="N35" s="14"/>
      <c r="O35" s="14"/>
    </row>
    <row r="36" spans="1:43" x14ac:dyDescent="0.35">
      <c r="A36" s="40">
        <v>15</v>
      </c>
      <c r="B36" s="40">
        <f t="shared" si="8"/>
        <v>15</v>
      </c>
      <c r="C36" s="16">
        <v>2029</v>
      </c>
      <c r="D36" s="15"/>
      <c r="E36" s="20">
        <f t="shared" si="7"/>
        <v>270.03125000000034</v>
      </c>
      <c r="F36" s="2">
        <f t="shared" si="9"/>
        <v>431</v>
      </c>
      <c r="G36" s="2">
        <f t="shared" si="9"/>
        <v>258.59999999999997</v>
      </c>
      <c r="H36" s="2">
        <f t="shared" si="9"/>
        <v>86.2</v>
      </c>
      <c r="I36" s="17"/>
      <c r="J36" s="18">
        <f t="shared" si="6"/>
        <v>25.46394687500003</v>
      </c>
      <c r="K36" s="18">
        <f t="shared" si="1"/>
        <v>40.643299999999996</v>
      </c>
      <c r="L36" s="18">
        <f t="shared" si="2"/>
        <v>24.385979999999996</v>
      </c>
      <c r="M36" s="43">
        <f t="shared" si="3"/>
        <v>8.12866</v>
      </c>
      <c r="N36" s="14"/>
      <c r="O36" s="14"/>
    </row>
    <row r="37" spans="1:43" s="5" customFormat="1" x14ac:dyDescent="0.35">
      <c r="A37" s="41">
        <v>16</v>
      </c>
      <c r="B37" s="41">
        <f t="shared" si="8"/>
        <v>16</v>
      </c>
      <c r="C37" s="17">
        <v>2030</v>
      </c>
      <c r="D37" s="21"/>
      <c r="E37" s="22">
        <f>G37</f>
        <v>258.59999999999997</v>
      </c>
      <c r="F37" s="23">
        <f t="shared" si="9"/>
        <v>431</v>
      </c>
      <c r="G37" s="23">
        <f t="shared" si="9"/>
        <v>258.59999999999997</v>
      </c>
      <c r="H37" s="23">
        <f t="shared" si="9"/>
        <v>86.2</v>
      </c>
      <c r="I37" s="17"/>
      <c r="J37" s="18">
        <f t="shared" si="6"/>
        <v>24.385979999999996</v>
      </c>
      <c r="K37" s="18">
        <f t="shared" si="1"/>
        <v>40.643299999999996</v>
      </c>
      <c r="L37" s="18">
        <f t="shared" si="2"/>
        <v>24.385979999999996</v>
      </c>
      <c r="M37" s="43">
        <f t="shared" si="3"/>
        <v>8.12866</v>
      </c>
      <c r="N37" s="18"/>
      <c r="O37" s="18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1:43" x14ac:dyDescent="0.35">
      <c r="A38" s="40">
        <v>17</v>
      </c>
      <c r="B38" s="40">
        <f t="shared" si="8"/>
        <v>17</v>
      </c>
      <c r="C38" s="16">
        <v>2031</v>
      </c>
      <c r="D38" s="15"/>
      <c r="E38" s="20">
        <f>($E$57-$E$37)/$A$57+E37</f>
        <v>249.97999999999996</v>
      </c>
      <c r="F38" s="2">
        <f t="shared" si="9"/>
        <v>431</v>
      </c>
      <c r="G38" s="2">
        <f t="shared" si="9"/>
        <v>258.59999999999997</v>
      </c>
      <c r="H38" s="2">
        <f t="shared" si="9"/>
        <v>86.2</v>
      </c>
      <c r="I38" s="17"/>
      <c r="J38" s="18">
        <f t="shared" si="6"/>
        <v>23.573113999999997</v>
      </c>
      <c r="K38" s="18">
        <f t="shared" si="1"/>
        <v>40.643299999999996</v>
      </c>
      <c r="L38" s="18">
        <f t="shared" si="2"/>
        <v>24.385979999999996</v>
      </c>
      <c r="M38" s="43">
        <f t="shared" si="3"/>
        <v>8.12866</v>
      </c>
      <c r="N38" s="14"/>
      <c r="O38" s="14"/>
    </row>
    <row r="39" spans="1:43" x14ac:dyDescent="0.35">
      <c r="A39" s="40">
        <v>1</v>
      </c>
      <c r="B39" s="40">
        <f t="shared" si="8"/>
        <v>18</v>
      </c>
      <c r="C39" s="16">
        <v>2032</v>
      </c>
      <c r="D39" s="15"/>
      <c r="E39" s="20">
        <f t="shared" ref="E39:E56" si="10">($E$57-$E$37)/$A$57+E38</f>
        <v>241.35999999999996</v>
      </c>
      <c r="F39" s="2">
        <f t="shared" si="9"/>
        <v>431</v>
      </c>
      <c r="G39" s="2">
        <f t="shared" si="9"/>
        <v>258.59999999999997</v>
      </c>
      <c r="H39" s="2">
        <f t="shared" si="9"/>
        <v>86.2</v>
      </c>
      <c r="I39" s="17"/>
      <c r="J39" s="18">
        <f t="shared" si="6"/>
        <v>22.760247999999994</v>
      </c>
      <c r="K39" s="18">
        <f t="shared" ref="K39:K57" si="11">$S$2*F39</f>
        <v>40.643299999999996</v>
      </c>
      <c r="L39" s="18">
        <f t="shared" ref="L39:L57" si="12">$S$2*G39</f>
        <v>24.385979999999996</v>
      </c>
      <c r="M39" s="43">
        <f t="shared" ref="M39:M57" si="13">$S$2*H39</f>
        <v>8.12866</v>
      </c>
      <c r="N39" s="14"/>
      <c r="O39" s="14"/>
    </row>
    <row r="40" spans="1:43" x14ac:dyDescent="0.35">
      <c r="A40" s="40">
        <v>2</v>
      </c>
      <c r="B40" s="40">
        <f t="shared" si="8"/>
        <v>19</v>
      </c>
      <c r="C40" s="16">
        <v>2033</v>
      </c>
      <c r="D40" s="15"/>
      <c r="E40" s="20">
        <f t="shared" si="10"/>
        <v>232.73999999999995</v>
      </c>
      <c r="F40" s="2">
        <f t="shared" si="9"/>
        <v>431</v>
      </c>
      <c r="G40" s="2">
        <f t="shared" si="9"/>
        <v>258.59999999999997</v>
      </c>
      <c r="H40" s="2">
        <f t="shared" si="9"/>
        <v>86.2</v>
      </c>
      <c r="I40" s="17"/>
      <c r="J40" s="18">
        <f t="shared" si="6"/>
        <v>21.947381999999994</v>
      </c>
      <c r="K40" s="18">
        <f t="shared" si="11"/>
        <v>40.643299999999996</v>
      </c>
      <c r="L40" s="18">
        <f t="shared" si="12"/>
        <v>24.385979999999996</v>
      </c>
      <c r="M40" s="43">
        <f t="shared" si="13"/>
        <v>8.12866</v>
      </c>
      <c r="N40" s="14"/>
      <c r="O40" s="14"/>
    </row>
    <row r="41" spans="1:43" x14ac:dyDescent="0.35">
      <c r="A41" s="40">
        <v>3</v>
      </c>
      <c r="B41" s="40">
        <f t="shared" si="8"/>
        <v>20</v>
      </c>
      <c r="C41" s="16">
        <v>2034</v>
      </c>
      <c r="D41" s="15"/>
      <c r="E41" s="20">
        <f t="shared" si="10"/>
        <v>224.11999999999995</v>
      </c>
      <c r="F41" s="2">
        <f t="shared" ref="F41:H56" si="14">F40</f>
        <v>431</v>
      </c>
      <c r="G41" s="2">
        <f t="shared" si="14"/>
        <v>258.59999999999997</v>
      </c>
      <c r="H41" s="2">
        <f t="shared" si="14"/>
        <v>86.2</v>
      </c>
      <c r="I41" s="17"/>
      <c r="J41" s="18">
        <f t="shared" si="6"/>
        <v>21.134515999999994</v>
      </c>
      <c r="K41" s="18">
        <f t="shared" si="11"/>
        <v>40.643299999999996</v>
      </c>
      <c r="L41" s="18">
        <f t="shared" si="12"/>
        <v>24.385979999999996</v>
      </c>
      <c r="M41" s="43">
        <f t="shared" si="13"/>
        <v>8.12866</v>
      </c>
      <c r="N41" s="14"/>
      <c r="O41" s="14"/>
      <c r="AQ41" s="9"/>
    </row>
    <row r="42" spans="1:43" x14ac:dyDescent="0.35">
      <c r="A42" s="40">
        <v>4</v>
      </c>
      <c r="B42" s="40">
        <f t="shared" si="8"/>
        <v>21</v>
      </c>
      <c r="C42" s="16">
        <v>2035</v>
      </c>
      <c r="D42" s="15"/>
      <c r="E42" s="20">
        <f t="shared" si="10"/>
        <v>215.49999999999994</v>
      </c>
      <c r="F42" s="2">
        <f t="shared" si="14"/>
        <v>431</v>
      </c>
      <c r="G42" s="2">
        <f t="shared" si="14"/>
        <v>258.59999999999997</v>
      </c>
      <c r="H42" s="2">
        <f t="shared" si="14"/>
        <v>86.2</v>
      </c>
      <c r="I42" s="17"/>
      <c r="J42" s="18">
        <f t="shared" si="6"/>
        <v>20.321649999999995</v>
      </c>
      <c r="K42" s="18">
        <f t="shared" si="11"/>
        <v>40.643299999999996</v>
      </c>
      <c r="L42" s="18">
        <f t="shared" si="12"/>
        <v>24.385979999999996</v>
      </c>
      <c r="M42" s="43">
        <f t="shared" si="13"/>
        <v>8.12866</v>
      </c>
      <c r="N42" s="14"/>
      <c r="O42" s="14"/>
    </row>
    <row r="43" spans="1:43" x14ac:dyDescent="0.35">
      <c r="A43" s="40">
        <v>5</v>
      </c>
      <c r="B43" s="40">
        <f t="shared" si="8"/>
        <v>22</v>
      </c>
      <c r="C43" s="16">
        <v>2036</v>
      </c>
      <c r="D43" s="15"/>
      <c r="E43" s="20">
        <f t="shared" si="10"/>
        <v>206.87999999999994</v>
      </c>
      <c r="F43" s="2">
        <f t="shared" si="14"/>
        <v>431</v>
      </c>
      <c r="G43" s="2">
        <f t="shared" si="14"/>
        <v>258.59999999999997</v>
      </c>
      <c r="H43" s="2">
        <f t="shared" si="14"/>
        <v>86.2</v>
      </c>
      <c r="I43" s="17"/>
      <c r="J43" s="18">
        <f t="shared" si="6"/>
        <v>19.508783999999991</v>
      </c>
      <c r="K43" s="18">
        <f t="shared" si="11"/>
        <v>40.643299999999996</v>
      </c>
      <c r="L43" s="18">
        <f t="shared" si="12"/>
        <v>24.385979999999996</v>
      </c>
      <c r="M43" s="43">
        <f t="shared" si="13"/>
        <v>8.12866</v>
      </c>
      <c r="N43" s="14"/>
      <c r="O43" s="14"/>
    </row>
    <row r="44" spans="1:43" x14ac:dyDescent="0.35">
      <c r="A44" s="40">
        <v>6</v>
      </c>
      <c r="B44" s="40">
        <f t="shared" si="8"/>
        <v>23</v>
      </c>
      <c r="C44" s="16">
        <v>2037</v>
      </c>
      <c r="D44" s="15"/>
      <c r="E44" s="20">
        <f t="shared" si="10"/>
        <v>198.25999999999993</v>
      </c>
      <c r="F44" s="2">
        <f t="shared" si="14"/>
        <v>431</v>
      </c>
      <c r="G44" s="2">
        <f t="shared" si="14"/>
        <v>258.59999999999997</v>
      </c>
      <c r="H44" s="2">
        <f t="shared" si="14"/>
        <v>86.2</v>
      </c>
      <c r="I44" s="17"/>
      <c r="J44" s="18">
        <f t="shared" si="6"/>
        <v>18.695917999999992</v>
      </c>
      <c r="K44" s="18">
        <f t="shared" si="11"/>
        <v>40.643299999999996</v>
      </c>
      <c r="L44" s="18">
        <f t="shared" si="12"/>
        <v>24.385979999999996</v>
      </c>
      <c r="M44" s="43">
        <f t="shared" si="13"/>
        <v>8.12866</v>
      </c>
      <c r="N44" s="14"/>
      <c r="O44" s="14"/>
    </row>
    <row r="45" spans="1:43" x14ac:dyDescent="0.35">
      <c r="A45" s="40">
        <v>7</v>
      </c>
      <c r="B45" s="40">
        <f t="shared" si="8"/>
        <v>24</v>
      </c>
      <c r="C45" s="16">
        <v>2038</v>
      </c>
      <c r="D45" s="15"/>
      <c r="E45" s="20">
        <f t="shared" si="10"/>
        <v>189.63999999999993</v>
      </c>
      <c r="F45" s="2">
        <f t="shared" si="14"/>
        <v>431</v>
      </c>
      <c r="G45" s="2">
        <f t="shared" si="14"/>
        <v>258.59999999999997</v>
      </c>
      <c r="H45" s="2">
        <f t="shared" si="14"/>
        <v>86.2</v>
      </c>
      <c r="I45" s="17"/>
      <c r="J45" s="18">
        <f t="shared" si="6"/>
        <v>17.883051999999992</v>
      </c>
      <c r="K45" s="18">
        <f t="shared" si="11"/>
        <v>40.643299999999996</v>
      </c>
      <c r="L45" s="18">
        <f t="shared" si="12"/>
        <v>24.385979999999996</v>
      </c>
      <c r="M45" s="43">
        <f t="shared" si="13"/>
        <v>8.12866</v>
      </c>
      <c r="N45" s="14"/>
      <c r="O45" s="14"/>
    </row>
    <row r="46" spans="1:43" x14ac:dyDescent="0.35">
      <c r="A46" s="40">
        <v>8</v>
      </c>
      <c r="B46" s="40">
        <f t="shared" si="8"/>
        <v>25</v>
      </c>
      <c r="C46" s="16">
        <v>2039</v>
      </c>
      <c r="D46" s="15"/>
      <c r="E46" s="20">
        <f t="shared" si="10"/>
        <v>181.01999999999992</v>
      </c>
      <c r="F46" s="2">
        <f t="shared" si="14"/>
        <v>431</v>
      </c>
      <c r="G46" s="2">
        <f t="shared" si="14"/>
        <v>258.59999999999997</v>
      </c>
      <c r="H46" s="2">
        <f t="shared" si="14"/>
        <v>86.2</v>
      </c>
      <c r="I46" s="17"/>
      <c r="J46" s="18">
        <f t="shared" si="6"/>
        <v>17.070185999999993</v>
      </c>
      <c r="K46" s="18">
        <f t="shared" si="11"/>
        <v>40.643299999999996</v>
      </c>
      <c r="L46" s="18">
        <f t="shared" si="12"/>
        <v>24.385979999999996</v>
      </c>
      <c r="M46" s="43">
        <f t="shared" si="13"/>
        <v>8.12866</v>
      </c>
      <c r="N46" s="14"/>
      <c r="O46" s="14"/>
    </row>
    <row r="47" spans="1:43" x14ac:dyDescent="0.35">
      <c r="A47" s="40">
        <v>9</v>
      </c>
      <c r="B47" s="40">
        <f t="shared" si="8"/>
        <v>26</v>
      </c>
      <c r="C47" s="16">
        <v>2040</v>
      </c>
      <c r="D47" s="15"/>
      <c r="E47" s="20">
        <f t="shared" si="10"/>
        <v>172.39999999999992</v>
      </c>
      <c r="F47" s="2">
        <f t="shared" si="14"/>
        <v>431</v>
      </c>
      <c r="G47" s="2">
        <f t="shared" si="14"/>
        <v>258.59999999999997</v>
      </c>
      <c r="H47" s="2">
        <f t="shared" si="14"/>
        <v>86.2</v>
      </c>
      <c r="I47" s="17"/>
      <c r="J47" s="18">
        <f t="shared" si="6"/>
        <v>16.257319999999993</v>
      </c>
      <c r="K47" s="18">
        <f t="shared" si="11"/>
        <v>40.643299999999996</v>
      </c>
      <c r="L47" s="18">
        <f t="shared" si="12"/>
        <v>24.385979999999996</v>
      </c>
      <c r="M47" s="43">
        <f t="shared" si="13"/>
        <v>8.12866</v>
      </c>
      <c r="N47" s="14"/>
      <c r="O47" s="14"/>
    </row>
    <row r="48" spans="1:43" x14ac:dyDescent="0.35">
      <c r="A48" s="40">
        <v>10</v>
      </c>
      <c r="B48" s="40">
        <f t="shared" si="8"/>
        <v>27</v>
      </c>
      <c r="C48" s="16">
        <v>2041</v>
      </c>
      <c r="D48" s="15"/>
      <c r="E48" s="20">
        <f t="shared" si="10"/>
        <v>163.77999999999992</v>
      </c>
      <c r="F48" s="2">
        <f t="shared" si="14"/>
        <v>431</v>
      </c>
      <c r="G48" s="2">
        <f t="shared" si="14"/>
        <v>258.59999999999997</v>
      </c>
      <c r="H48" s="2">
        <f t="shared" si="14"/>
        <v>86.2</v>
      </c>
      <c r="I48" s="17"/>
      <c r="J48" s="18">
        <f t="shared" si="6"/>
        <v>15.444453999999991</v>
      </c>
      <c r="K48" s="18">
        <f t="shared" si="11"/>
        <v>40.643299999999996</v>
      </c>
      <c r="L48" s="18">
        <f t="shared" si="12"/>
        <v>24.385979999999996</v>
      </c>
      <c r="M48" s="43">
        <f t="shared" si="13"/>
        <v>8.12866</v>
      </c>
      <c r="N48" s="14"/>
      <c r="O48" s="14"/>
    </row>
    <row r="49" spans="1:31" x14ac:dyDescent="0.35">
      <c r="A49" s="40">
        <v>11</v>
      </c>
      <c r="B49" s="40">
        <f t="shared" si="8"/>
        <v>28</v>
      </c>
      <c r="C49" s="16">
        <v>2042</v>
      </c>
      <c r="D49" s="15"/>
      <c r="E49" s="20">
        <f t="shared" si="10"/>
        <v>155.15999999999991</v>
      </c>
      <c r="F49" s="2">
        <f t="shared" si="14"/>
        <v>431</v>
      </c>
      <c r="G49" s="2">
        <f t="shared" si="14"/>
        <v>258.59999999999997</v>
      </c>
      <c r="H49" s="2">
        <f t="shared" si="14"/>
        <v>86.2</v>
      </c>
      <c r="I49" s="17"/>
      <c r="J49" s="18">
        <f t="shared" si="6"/>
        <v>14.63158799999999</v>
      </c>
      <c r="K49" s="18">
        <f t="shared" si="11"/>
        <v>40.643299999999996</v>
      </c>
      <c r="L49" s="18">
        <f t="shared" si="12"/>
        <v>24.385979999999996</v>
      </c>
      <c r="M49" s="43">
        <f t="shared" si="13"/>
        <v>8.12866</v>
      </c>
      <c r="N49" s="14"/>
      <c r="O49" s="14"/>
    </row>
    <row r="50" spans="1:31" x14ac:dyDescent="0.35">
      <c r="A50" s="40">
        <v>12</v>
      </c>
      <c r="B50" s="40">
        <f t="shared" si="8"/>
        <v>29</v>
      </c>
      <c r="C50" s="16">
        <v>2043</v>
      </c>
      <c r="D50" s="15"/>
      <c r="E50" s="20">
        <f t="shared" si="10"/>
        <v>146.53999999999991</v>
      </c>
      <c r="F50" s="2">
        <f t="shared" si="14"/>
        <v>431</v>
      </c>
      <c r="G50" s="2">
        <f t="shared" si="14"/>
        <v>258.59999999999997</v>
      </c>
      <c r="H50" s="2">
        <f t="shared" si="14"/>
        <v>86.2</v>
      </c>
      <c r="I50" s="17"/>
      <c r="J50" s="18">
        <f t="shared" si="6"/>
        <v>13.81872199999999</v>
      </c>
      <c r="K50" s="18">
        <f t="shared" si="11"/>
        <v>40.643299999999996</v>
      </c>
      <c r="L50" s="18">
        <f t="shared" si="12"/>
        <v>24.385979999999996</v>
      </c>
      <c r="M50" s="43">
        <f t="shared" si="13"/>
        <v>8.12866</v>
      </c>
      <c r="N50" s="14"/>
      <c r="O50" s="14"/>
    </row>
    <row r="51" spans="1:31" x14ac:dyDescent="0.35">
      <c r="A51" s="40">
        <v>13</v>
      </c>
      <c r="B51" s="40">
        <f t="shared" si="8"/>
        <v>30</v>
      </c>
      <c r="C51" s="16">
        <v>2044</v>
      </c>
      <c r="D51" s="15"/>
      <c r="E51" s="20">
        <f t="shared" si="10"/>
        <v>137.9199999999999</v>
      </c>
      <c r="F51" s="2">
        <f t="shared" si="14"/>
        <v>431</v>
      </c>
      <c r="G51" s="2">
        <f t="shared" si="14"/>
        <v>258.59999999999997</v>
      </c>
      <c r="H51" s="2">
        <f t="shared" si="14"/>
        <v>86.2</v>
      </c>
      <c r="I51" s="17"/>
      <c r="J51" s="18">
        <f t="shared" si="6"/>
        <v>13.005855999999991</v>
      </c>
      <c r="K51" s="18">
        <f t="shared" si="11"/>
        <v>40.643299999999996</v>
      </c>
      <c r="L51" s="18">
        <f t="shared" si="12"/>
        <v>24.385979999999996</v>
      </c>
      <c r="M51" s="43">
        <f t="shared" si="13"/>
        <v>8.12866</v>
      </c>
      <c r="N51" s="14"/>
      <c r="O51" s="14"/>
    </row>
    <row r="52" spans="1:31" x14ac:dyDescent="0.35">
      <c r="A52" s="40">
        <v>14</v>
      </c>
      <c r="B52" s="40">
        <f t="shared" si="8"/>
        <v>31</v>
      </c>
      <c r="C52" s="16">
        <v>2045</v>
      </c>
      <c r="D52" s="15"/>
      <c r="E52" s="20">
        <f t="shared" si="10"/>
        <v>129.2999999999999</v>
      </c>
      <c r="F52" s="2">
        <f t="shared" si="14"/>
        <v>431</v>
      </c>
      <c r="G52" s="2">
        <f t="shared" si="14"/>
        <v>258.59999999999997</v>
      </c>
      <c r="H52" s="2">
        <f t="shared" si="14"/>
        <v>86.2</v>
      </c>
      <c r="I52" s="17"/>
      <c r="J52" s="18">
        <f t="shared" si="6"/>
        <v>12.192989999999989</v>
      </c>
      <c r="K52" s="18">
        <f t="shared" si="11"/>
        <v>40.643299999999996</v>
      </c>
      <c r="L52" s="18">
        <f t="shared" si="12"/>
        <v>24.385979999999996</v>
      </c>
      <c r="M52" s="43">
        <f t="shared" si="13"/>
        <v>8.12866</v>
      </c>
      <c r="N52" s="14"/>
      <c r="O52" s="14"/>
    </row>
    <row r="53" spans="1:31" x14ac:dyDescent="0.35">
      <c r="A53" s="40">
        <v>15</v>
      </c>
      <c r="B53" s="40">
        <f t="shared" si="8"/>
        <v>32</v>
      </c>
      <c r="C53" s="16">
        <v>2046</v>
      </c>
      <c r="D53" s="15"/>
      <c r="E53" s="20">
        <f t="shared" si="10"/>
        <v>120.67999999999989</v>
      </c>
      <c r="F53" s="2">
        <f t="shared" si="14"/>
        <v>431</v>
      </c>
      <c r="G53" s="2">
        <f t="shared" si="14"/>
        <v>258.59999999999997</v>
      </c>
      <c r="H53" s="2">
        <f t="shared" si="14"/>
        <v>86.2</v>
      </c>
      <c r="I53" s="17"/>
      <c r="J53" s="18">
        <f t="shared" si="6"/>
        <v>11.38012399999999</v>
      </c>
      <c r="K53" s="18">
        <f t="shared" si="11"/>
        <v>40.643299999999996</v>
      </c>
      <c r="L53" s="18">
        <f t="shared" si="12"/>
        <v>24.385979999999996</v>
      </c>
      <c r="M53" s="43">
        <f t="shared" si="13"/>
        <v>8.12866</v>
      </c>
      <c r="N53" s="14"/>
      <c r="O53" s="14"/>
    </row>
    <row r="54" spans="1:31" x14ac:dyDescent="0.35">
      <c r="A54" s="40">
        <v>16</v>
      </c>
      <c r="B54" s="40">
        <f t="shared" si="8"/>
        <v>33</v>
      </c>
      <c r="C54" s="16">
        <v>2047</v>
      </c>
      <c r="D54" s="15"/>
      <c r="E54" s="20">
        <f t="shared" si="10"/>
        <v>112.05999999999989</v>
      </c>
      <c r="F54" s="2">
        <f t="shared" si="14"/>
        <v>431</v>
      </c>
      <c r="G54" s="2">
        <f t="shared" si="14"/>
        <v>258.59999999999997</v>
      </c>
      <c r="H54" s="2">
        <f t="shared" si="14"/>
        <v>86.2</v>
      </c>
      <c r="I54" s="17"/>
      <c r="J54" s="18">
        <f t="shared" si="6"/>
        <v>10.567257999999988</v>
      </c>
      <c r="K54" s="18">
        <f t="shared" si="11"/>
        <v>40.643299999999996</v>
      </c>
      <c r="L54" s="18">
        <f t="shared" si="12"/>
        <v>24.385979999999996</v>
      </c>
      <c r="M54" s="43">
        <f t="shared" si="13"/>
        <v>8.12866</v>
      </c>
      <c r="N54" s="14"/>
      <c r="O54" s="14"/>
    </row>
    <row r="55" spans="1:31" x14ac:dyDescent="0.35">
      <c r="A55" s="40">
        <v>17</v>
      </c>
      <c r="B55" s="40">
        <f t="shared" si="8"/>
        <v>34</v>
      </c>
      <c r="C55" s="16">
        <v>2048</v>
      </c>
      <c r="D55" s="15"/>
      <c r="E55" s="20">
        <f t="shared" si="10"/>
        <v>103.43999999999988</v>
      </c>
      <c r="F55" s="2">
        <f t="shared" si="14"/>
        <v>431</v>
      </c>
      <c r="G55" s="2">
        <f t="shared" si="14"/>
        <v>258.59999999999997</v>
      </c>
      <c r="H55" s="2">
        <f t="shared" si="14"/>
        <v>86.2</v>
      </c>
      <c r="I55" s="17"/>
      <c r="J55" s="18">
        <f t="shared" si="6"/>
        <v>9.7543919999999886</v>
      </c>
      <c r="K55" s="18">
        <f t="shared" si="11"/>
        <v>40.643299999999996</v>
      </c>
      <c r="L55" s="18">
        <f t="shared" si="12"/>
        <v>24.385979999999996</v>
      </c>
      <c r="M55" s="43">
        <f t="shared" si="13"/>
        <v>8.12866</v>
      </c>
      <c r="N55" s="14"/>
      <c r="O55" s="14"/>
    </row>
    <row r="56" spans="1:31" x14ac:dyDescent="0.35">
      <c r="A56" s="40">
        <v>18</v>
      </c>
      <c r="B56" s="40">
        <f t="shared" si="8"/>
        <v>35</v>
      </c>
      <c r="C56" s="16">
        <v>2049</v>
      </c>
      <c r="D56" s="15"/>
      <c r="E56" s="20">
        <f t="shared" si="10"/>
        <v>94.819999999999879</v>
      </c>
      <c r="F56" s="2">
        <f t="shared" si="14"/>
        <v>431</v>
      </c>
      <c r="G56" s="2">
        <f t="shared" si="14"/>
        <v>258.59999999999997</v>
      </c>
      <c r="H56" s="2">
        <f t="shared" si="14"/>
        <v>86.2</v>
      </c>
      <c r="I56" s="17"/>
      <c r="J56" s="18">
        <f t="shared" si="6"/>
        <v>8.941525999999989</v>
      </c>
      <c r="K56" s="18">
        <f t="shared" si="11"/>
        <v>40.643299999999996</v>
      </c>
      <c r="L56" s="18">
        <f t="shared" si="12"/>
        <v>24.385979999999996</v>
      </c>
      <c r="M56" s="43">
        <f t="shared" si="13"/>
        <v>8.12866</v>
      </c>
      <c r="N56" s="14"/>
      <c r="O56" s="14"/>
    </row>
    <row r="57" spans="1:31" x14ac:dyDescent="0.35">
      <c r="A57" s="40">
        <v>20</v>
      </c>
      <c r="B57" s="40">
        <f t="shared" si="8"/>
        <v>36</v>
      </c>
      <c r="C57" s="19">
        <v>2050</v>
      </c>
      <c r="D57" s="24"/>
      <c r="E57" s="25">
        <f>H57</f>
        <v>86.2</v>
      </c>
      <c r="F57" s="26">
        <f t="shared" ref="F57:H57" si="15">F56</f>
        <v>431</v>
      </c>
      <c r="G57" s="26">
        <f t="shared" si="15"/>
        <v>258.59999999999997</v>
      </c>
      <c r="H57" s="26">
        <f t="shared" si="15"/>
        <v>86.2</v>
      </c>
      <c r="I57" s="44"/>
      <c r="J57" s="24">
        <f t="shared" si="6"/>
        <v>8.12866</v>
      </c>
      <c r="K57" s="24">
        <f t="shared" si="11"/>
        <v>40.643299999999996</v>
      </c>
      <c r="L57" s="24">
        <f t="shared" si="12"/>
        <v>24.385979999999996</v>
      </c>
      <c r="M57" s="46">
        <f t="shared" si="13"/>
        <v>8.12866</v>
      </c>
      <c r="N57" s="14"/>
      <c r="O57" s="14"/>
    </row>
    <row r="59" spans="1:31" x14ac:dyDescent="0.35">
      <c r="V59" s="8"/>
    </row>
    <row r="60" spans="1:31" x14ac:dyDescent="0.35">
      <c r="K60" s="8"/>
      <c r="R60" s="8"/>
    </row>
    <row r="62" spans="1:31" x14ac:dyDescent="0.35">
      <c r="U62" s="8"/>
    </row>
    <row r="63" spans="1:31" x14ac:dyDescent="0.35">
      <c r="AB63" s="39"/>
      <c r="AC63" s="9"/>
      <c r="AD63" s="9"/>
      <c r="AE63" s="9"/>
    </row>
    <row r="64" spans="1:31" x14ac:dyDescent="0.35">
      <c r="AB64" s="39"/>
      <c r="AC64" s="9"/>
      <c r="AD64" s="9"/>
      <c r="AE64" s="9"/>
    </row>
    <row r="65" spans="28:31" x14ac:dyDescent="0.35">
      <c r="AB65" s="8"/>
      <c r="AC65" s="9"/>
      <c r="AD65" s="9"/>
      <c r="AE65" s="9"/>
    </row>
  </sheetData>
  <mergeCells count="3">
    <mergeCell ref="C4:H4"/>
    <mergeCell ref="I4:M4"/>
    <mergeCell ref="I5:M5"/>
  </mergeCells>
  <pageMargins left="0.7" right="0.7" top="0.75" bottom="0.75" header="0.3" footer="0.3"/>
  <pageSetup orientation="portrait" r:id="rId1"/>
  <rowBreaks count="1" manualBreakCount="1">
    <brk id="31" max="16383" man="1"/>
  </rowBreaks>
  <colBreaks count="2" manualBreakCount="2">
    <brk id="8" max="1048575" man="1"/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90" zoomScaleNormal="90" workbookViewId="0"/>
  </sheetViews>
  <sheetFormatPr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6FD5F67A-1CE9-4910-AEEE-4C390D1CF7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42D652-6F04-4A78-B036-0AB263D524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A45E72-BCED-4222-A636-DCDEF787A9E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Assumptions and Methodology</vt:lpstr>
      <vt:lpstr>GHG History &amp; Goal</vt:lpstr>
      <vt:lpstr>2020 Goal</vt:lpstr>
      <vt:lpstr>'GHG History &amp; Goal'!Print_Titles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J.C.</dc:creator>
  <cp:lastModifiedBy>Exume, Brianna C</cp:lastModifiedBy>
  <cp:lastPrinted>2016-11-10T18:42:54Z</cp:lastPrinted>
  <dcterms:created xsi:type="dcterms:W3CDTF">2016-10-28T00:46:20Z</dcterms:created>
  <dcterms:modified xsi:type="dcterms:W3CDTF">2017-03-21T21:29:35Z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